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G:\Research\ENGINEERING UK REPORTS\Engineering UK 2019\Final Excel Resource 2019 files\"/>
    </mc:Choice>
  </mc:AlternateContent>
  <xr:revisionPtr revIDLastSave="0" documentId="13_ncr:1_{89E56B9B-E539-4A02-94A7-07566752AB5F}" xr6:coauthVersionLast="36" xr6:coauthVersionMax="36" xr10:uidLastSave="{00000000-0000-0000-0000-000000000000}"/>
  <bookViews>
    <workbookView xWindow="0" yWindow="0" windowWidth="28800" windowHeight="11625" xr2:uid="{DA2CA384-9FC1-4F2F-90F7-747C31CE8453}"/>
  </bookViews>
  <sheets>
    <sheet name="Index" sheetId="2" r:id="rId1"/>
    <sheet name="4.1" sheetId="49" r:id="rId2"/>
    <sheet name="4.2" sheetId="50" r:id="rId3"/>
    <sheet name="4.3" sheetId="51" r:id="rId4"/>
    <sheet name="4.4" sheetId="52" r:id="rId5"/>
    <sheet name="4.5" sheetId="53" r:id="rId6"/>
    <sheet name="4.6" sheetId="54" r:id="rId7"/>
    <sheet name="4.7" sheetId="55" r:id="rId8"/>
    <sheet name="4.8" sheetId="56" r:id="rId9"/>
    <sheet name="4.9" sheetId="57" r:id="rId10"/>
    <sheet name="4.10" sheetId="58" r:id="rId11"/>
    <sheet name="4.11" sheetId="59" r:id="rId12"/>
    <sheet name="4.12" sheetId="60" r:id="rId13"/>
    <sheet name="4.13" sheetId="61" r:id="rId14"/>
    <sheet name="4.14" sheetId="62" r:id="rId15"/>
    <sheet name="4.15" sheetId="63" r:id="rId16"/>
    <sheet name="4.16" sheetId="64" r:id="rId17"/>
    <sheet name="4.17" sheetId="65" r:id="rId18"/>
    <sheet name="4.18" sheetId="66" r:id="rId19"/>
    <sheet name="4.19" sheetId="67" r:id="rId20"/>
    <sheet name="4.20" sheetId="68" r:id="rId21"/>
  </sheets>
  <externalReferences>
    <externalReference r:id="rId22"/>
    <externalReference r:id="rId23"/>
  </externalReferences>
  <definedNames>
    <definedName name="_Fill" hidden="1">#REF!</definedName>
    <definedName name="chart22">'[1]Chapter 2 - Charts'!$D$71:$N$108</definedName>
    <definedName name="chart31">'[1]Chapter 3 - Charts'!$D$27:$O$60</definedName>
    <definedName name="chart32">'[1]Chapter 3 - Charts'!$D$74:$O$106</definedName>
    <definedName name="chart33">'[1]Chapter 3 - Charts'!$D$117:$Z$153</definedName>
    <definedName name="chart34">'[1]Chapter 3 - Charts'!$D$598:$Y$629</definedName>
    <definedName name="Chart42">'[1]Chapter 4 - Charts'!$D$25:$N$62</definedName>
    <definedName name="Chart43">'[1]Chapter 4 - Charts'!$D$71:$N$108</definedName>
    <definedName name="Chart43_b">'[1]Chapter 4 - Charts'!$D$216:$N$260</definedName>
    <definedName name="Chart44">'[1]Chapter 4 - Charts'!$D$118:$N$155</definedName>
    <definedName name="Chart44_b">'[1]Chapter 4 - Charts'!$D$165:$N$209</definedName>
    <definedName name="Chart44_b_a">'[1]Chapter 4 - Charts'!$D$267:$N$311</definedName>
    <definedName name="Chart51">'[1]Chapter 5 - Charts'!$D$25:$N$62</definedName>
    <definedName name="Chart52">'[1]Chapter 5 - Charts'!$D$71:$N$108</definedName>
    <definedName name="Chart52_b">'[1]Chapter 5 - Charts'!$D$118:$N$153</definedName>
    <definedName name="Chart53">'[1]Chapter 5 - Charts'!$D$530:$N$567</definedName>
    <definedName name="Chart71">'[1]Chapter 7 - Charts'!$D$25:$N$60</definedName>
    <definedName name="Chart710">'[1]Chapter 7 - Charts'!$D$843:$N$878</definedName>
    <definedName name="Chart710_b">'[1]Chapter 7 - Charts'!$D$886:$N$921</definedName>
    <definedName name="Chart711">'[1]Chapter 7 - Charts'!$D$931:$N$966</definedName>
    <definedName name="Chart711_b">'[1]Chapter 7 - Charts'!$D$976:$N$1011</definedName>
    <definedName name="Chart712">'[1]Chapter 7 - Charts'!$D$1021:$N$1056</definedName>
    <definedName name="Chart712_b">'[1]Chapter 7 - Charts'!$D$1065:$N$1100</definedName>
    <definedName name="Chart712_c">'[1]Chapter 7 - Charts'!$D$1110:$N$1145</definedName>
    <definedName name="Chart72">'[1]Chapter 7 - Charts'!$D$67:$N$102</definedName>
    <definedName name="Chart75">'[1]Chapter 7 - Charts'!$D$454:$N$489</definedName>
    <definedName name="Chart76">'[1]Chapter 7 - Charts'!$D$366:$N$401</definedName>
    <definedName name="Chart76_b">'[1]Chapter 7 - Charts'!$D$499:$N$534</definedName>
    <definedName name="Chart77">'[1]Chapter 7 - Charts'!$D$410:$N$445</definedName>
    <definedName name="Chart77_b">'[1]Chapter 7 - Charts'!$D$543:$N$578</definedName>
    <definedName name="colourboard">[1]Contents!$I$6:$M$30</definedName>
    <definedName name="DescripName">"Charts: Review of the Economy and Employment"</definedName>
    <definedName name="DirectoryRefName">"Review of the Economy and Employment"</definedName>
    <definedName name="FinfoNo">"finfo070"</definedName>
    <definedName name="InfoBoxNo">"D13S1F01"</definedName>
    <definedName name="NotebookNo">"NTB13101"</definedName>
    <definedName name="thecontents">[1]Contents!$A$1:$N$1</definedName>
    <definedName name="Total79">'[1]Chapter 5 - Charts'!$AJ$75:$AJ$85</definedName>
    <definedName name="Total98">'[1]Chapter 5 - Charts'!$AK$75:$AK$85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2" i="60" l="1"/>
  <c r="I12" i="60"/>
  <c r="J11" i="60"/>
  <c r="I11" i="60"/>
  <c r="J10" i="60"/>
  <c r="I10" i="60"/>
  <c r="J9" i="60"/>
  <c r="I9" i="60"/>
  <c r="J8" i="60"/>
  <c r="I8" i="60"/>
  <c r="J7" i="60"/>
  <c r="I7" i="60"/>
  <c r="J6" i="60"/>
  <c r="I6" i="60"/>
  <c r="J5" i="60"/>
  <c r="I5" i="60"/>
  <c r="J4" i="60"/>
  <c r="I4" i="60"/>
  <c r="I23" i="57"/>
  <c r="K22" i="57"/>
  <c r="J22" i="57"/>
  <c r="I21" i="57"/>
  <c r="K20" i="57"/>
  <c r="J20" i="57"/>
  <c r="I19" i="57"/>
  <c r="K18" i="57"/>
  <c r="J18" i="57"/>
  <c r="I17" i="57"/>
  <c r="K16" i="57"/>
  <c r="J16" i="57"/>
  <c r="I15" i="57"/>
  <c r="K14" i="57"/>
  <c r="J14" i="57"/>
  <c r="I13" i="57"/>
  <c r="K12" i="57"/>
  <c r="J12" i="57"/>
  <c r="I11" i="57"/>
  <c r="K10" i="57"/>
  <c r="J10" i="57"/>
  <c r="I9" i="57"/>
  <c r="K8" i="57"/>
  <c r="J8" i="57"/>
  <c r="I7" i="57"/>
  <c r="K6" i="57"/>
  <c r="J6" i="57"/>
  <c r="I5" i="57"/>
  <c r="K4" i="57"/>
  <c r="J4" i="57"/>
  <c r="G51" i="56"/>
  <c r="G49" i="56"/>
  <c r="G48" i="56"/>
  <c r="G46" i="56"/>
  <c r="G45" i="56"/>
  <c r="G43" i="56"/>
  <c r="G42" i="56"/>
  <c r="G40" i="56"/>
  <c r="G39" i="56"/>
  <c r="G37" i="56"/>
  <c r="G36" i="56"/>
  <c r="G34" i="56"/>
  <c r="G33" i="56"/>
  <c r="G31" i="56"/>
  <c r="G27" i="56"/>
  <c r="G25" i="56"/>
  <c r="G24" i="56"/>
  <c r="G22" i="56"/>
  <c r="G21" i="56"/>
  <c r="G19" i="56"/>
  <c r="G18" i="56"/>
  <c r="G16" i="56"/>
  <c r="G15" i="56"/>
  <c r="G13" i="56"/>
  <c r="G12" i="56"/>
  <c r="G10" i="56"/>
  <c r="G9" i="56"/>
  <c r="G7" i="56"/>
  <c r="G6" i="56"/>
  <c r="G4" i="56"/>
  <c r="E13" i="52"/>
  <c r="C13" i="52"/>
  <c r="E12" i="52"/>
  <c r="C12" i="52"/>
  <c r="E11" i="52"/>
  <c r="C11" i="52"/>
  <c r="E10" i="52"/>
  <c r="C10" i="52"/>
  <c r="E9" i="52"/>
  <c r="C9" i="52"/>
  <c r="E8" i="52"/>
  <c r="C8" i="52"/>
  <c r="E7" i="52"/>
  <c r="C7" i="52"/>
  <c r="E6" i="52"/>
  <c r="C6" i="52"/>
  <c r="E5" i="52"/>
  <c r="C5" i="52"/>
</calcChain>
</file>

<file path=xl/sharedStrings.xml><?xml version="1.0" encoding="utf-8"?>
<sst xmlns="http://schemas.openxmlformats.org/spreadsheetml/2006/main" count="993" uniqueCount="297">
  <si>
    <t>Fig. no.</t>
  </si>
  <si>
    <t>Title</t>
  </si>
  <si>
    <t>Chapter 4</t>
  </si>
  <si>
    <t>Secondary education</t>
  </si>
  <si>
    <t>Where 16 to 18 year olds are studying or working (2018) – England</t>
  </si>
  <si>
    <t>Total number of GCSE full course entries for selected STEM subjects by gender (2018) – UK</t>
  </si>
  <si>
    <t>GCSE full course entries for selected STEM subjects by gender (2018) – UK</t>
  </si>
  <si>
    <t>GCSE full course results for selected STEM subjects (2018) – UK</t>
  </si>
  <si>
    <t>Back to index</t>
  </si>
  <si>
    <t>%</t>
  </si>
  <si>
    <t>No.</t>
  </si>
  <si>
    <t>Total</t>
  </si>
  <si>
    <t>Change over 1 year (%)</t>
  </si>
  <si>
    <t>England</t>
  </si>
  <si>
    <t>North East</t>
  </si>
  <si>
    <t>Northern Ireland</t>
  </si>
  <si>
    <t>Wales</t>
  </si>
  <si>
    <t>Change over 1 year (%p)</t>
  </si>
  <si>
    <t>North West</t>
  </si>
  <si>
    <t>Yorkshire and the Humber</t>
  </si>
  <si>
    <t>East Midlands</t>
  </si>
  <si>
    <t>West Midlands</t>
  </si>
  <si>
    <t>London</t>
  </si>
  <si>
    <t>South East</t>
  </si>
  <si>
    <t>-</t>
  </si>
  <si>
    <t>Notes:</t>
  </si>
  <si>
    <t>Total no.</t>
  </si>
  <si>
    <t>Science</t>
  </si>
  <si>
    <t>Engineering</t>
  </si>
  <si>
    <t>Male</t>
  </si>
  <si>
    <t>Female</t>
  </si>
  <si>
    <t>Figure 4.1 Where 16 to 18 year olds are studying or working (2018) – England</t>
  </si>
  <si>
    <t>FE and sixth form colleges</t>
  </si>
  <si>
    <t>All state funded schools</t>
  </si>
  <si>
    <t>Higher education institutions</t>
  </si>
  <si>
    <t>Employment</t>
  </si>
  <si>
    <t>NEET</t>
  </si>
  <si>
    <t>Apprenticeships</t>
  </si>
  <si>
    <t>Independent schools</t>
  </si>
  <si>
    <t>Other education and training</t>
  </si>
  <si>
    <t>Special schools</t>
  </si>
  <si>
    <r>
      <t>Source</t>
    </r>
    <r>
      <rPr>
        <sz val="8"/>
        <rFont val="Calibri"/>
        <family val="2"/>
        <scheme val="minor"/>
      </rPr>
      <t>: Association of Colleges, 2018</t>
    </r>
  </si>
  <si>
    <t>Figure 4.2 Total number of GCSE full course entries for selected STEM subjects by gender (2018) – UK</t>
  </si>
  <si>
    <t>Subject</t>
  </si>
  <si>
    <t>Biology</t>
  </si>
  <si>
    <t>Chemistry</t>
  </si>
  <si>
    <t>Computing</t>
  </si>
  <si>
    <t>Design and technology</t>
  </si>
  <si>
    <t>ICT</t>
  </si>
  <si>
    <t>Mathematics</t>
  </si>
  <si>
    <t>Physics</t>
  </si>
  <si>
    <t>Science: Double Award</t>
  </si>
  <si>
    <t>Source: JCQ, 2017/18</t>
  </si>
  <si>
    <t>Change over 5 years (%)</t>
  </si>
  <si>
    <t>Additional science</t>
  </si>
  <si>
    <t>Additional science (further)</t>
  </si>
  <si>
    <t xml:space="preserve">Design and technology </t>
  </si>
  <si>
    <t xml:space="preserve">Science: Double Award </t>
  </si>
  <si>
    <t>All subjects</t>
  </si>
  <si>
    <t>Figure 4.4 GCSE full course entries for selected STEM subjects by gender (2018) – UK</t>
  </si>
  <si>
    <t>Source: JCQ, 2017/2018</t>
  </si>
  <si>
    <t>Figure 4.5 GCSE full course results for selected STEM subjects (2018) – UK</t>
  </si>
  <si>
    <t>Entrants</t>
  </si>
  <si>
    <t>% Female</t>
  </si>
  <si>
    <t>Change over 5 years (%p)</t>
  </si>
  <si>
    <t>Science: double award</t>
  </si>
  <si>
    <t>Change over 4 years (%p)</t>
  </si>
  <si>
    <t>Eastern</t>
  </si>
  <si>
    <t>South West</t>
  </si>
  <si>
    <t>All UK</t>
  </si>
  <si>
    <t>Source: JCQ, GCSE Examination Results, 2013/2014 to 2017/2018</t>
  </si>
  <si>
    <t>Change over 1 year</t>
  </si>
  <si>
    <t>Administration and IT</t>
  </si>
  <si>
    <t>Percentage A-C</t>
  </si>
  <si>
    <t>0.9%p</t>
  </si>
  <si>
    <t>Number A-C</t>
  </si>
  <si>
    <t>1.6%p</t>
  </si>
  <si>
    <t>0.8%p</t>
  </si>
  <si>
    <t>Computing science</t>
  </si>
  <si>
    <t>-7.3%p</t>
  </si>
  <si>
    <t>Design and manufacture</t>
  </si>
  <si>
    <t>-27.2%p</t>
  </si>
  <si>
    <t>Engineering science</t>
  </si>
  <si>
    <t>-1.5%p</t>
  </si>
  <si>
    <t>Fashion and textile technology</t>
  </si>
  <si>
    <t>-28.3%p</t>
  </si>
  <si>
    <t>Health and food technology</t>
  </si>
  <si>
    <t>-5.6%p</t>
  </si>
  <si>
    <t>Lifeskills mathematics</t>
  </si>
  <si>
    <t>Music technology</t>
  </si>
  <si>
    <t>-2.7%p</t>
  </si>
  <si>
    <t>1.9%p</t>
  </si>
  <si>
    <t>Practical electronics</t>
  </si>
  <si>
    <t>-7.2%p</t>
  </si>
  <si>
    <t>Practical metalworking</t>
  </si>
  <si>
    <t>-10.8%p</t>
  </si>
  <si>
    <t>Practical woodworking</t>
  </si>
  <si>
    <t>-7.1%p</t>
  </si>
  <si>
    <t>-2.1%p</t>
  </si>
  <si>
    <t>Source: SQA, 2014/2015-2017/2018</t>
  </si>
  <si>
    <t>Figure 4.9 GCE A level STEM subject entrant numbers (2012-2018) – UK</t>
  </si>
  <si>
    <t xml:space="preserve">Change over 1 year </t>
  </si>
  <si>
    <t>Change over 5 years</t>
  </si>
  <si>
    <t>1.5%p</t>
  </si>
  <si>
    <t>5.4%p</t>
  </si>
  <si>
    <t>4.8%p</t>
  </si>
  <si>
    <t>2.0%p</t>
  </si>
  <si>
    <t>5.3%p</t>
  </si>
  <si>
    <t>Design and technology/technology subjects</t>
  </si>
  <si>
    <t>-1.3%p</t>
  </si>
  <si>
    <t>-4.5%p</t>
  </si>
  <si>
    <t xml:space="preserve">Further mathematics </t>
  </si>
  <si>
    <t>-0.2%p</t>
  </si>
  <si>
    <t>-6.3%p</t>
  </si>
  <si>
    <t>0.2%p</t>
  </si>
  <si>
    <t>0.0%p</t>
  </si>
  <si>
    <t>Other science subjects</t>
  </si>
  <si>
    <t>3.9%p</t>
  </si>
  <si>
    <t>6.1%p</t>
  </si>
  <si>
    <t>0.7%p</t>
  </si>
  <si>
    <t>1.4%p</t>
  </si>
  <si>
    <t>0.1%p</t>
  </si>
  <si>
    <t>Figure 4.10 Top 10 GCE A level subjects by entries (2016-2018) – UK</t>
  </si>
  <si>
    <t xml:space="preserve"> </t>
  </si>
  <si>
    <t>A level 2018</t>
  </si>
  <si>
    <t>Ranking</t>
  </si>
  <si>
    <t>Percentage of total</t>
  </si>
  <si>
    <t>Number of candidates</t>
  </si>
  <si>
    <t>Psychology</t>
  </si>
  <si>
    <t>History</t>
  </si>
  <si>
    <t>English Literature</t>
  </si>
  <si>
    <t>Art and design subjects</t>
  </si>
  <si>
    <t>Sociology</t>
  </si>
  <si>
    <t>Geography</t>
  </si>
  <si>
    <t>A level 2017</t>
  </si>
  <si>
    <t>A level 2016</t>
  </si>
  <si>
    <t>English literature</t>
  </si>
  <si>
    <t>Figure 4.11 Total number of GCE A level STEM subject entrant numbers (2018) - UK</t>
  </si>
  <si>
    <t>No. entrants</t>
  </si>
  <si>
    <t>Further Mathematics</t>
  </si>
  <si>
    <t>Figure 4.12 Proportion achieving grade A*-C at GCE A level (2012-2018) – UK</t>
  </si>
  <si>
    <t>Source: JCQ, 2011/2012 - 2017/2018</t>
  </si>
  <si>
    <t>Figure 4.13 Number of GCE A level passes at grades A*-C and A*-A by gender (2012-2018) – UK</t>
  </si>
  <si>
    <t>Total number of students</t>
  </si>
  <si>
    <t>Percentage A*-C</t>
  </si>
  <si>
    <t>Calculated number of students obtaining a grade A*-C</t>
  </si>
  <si>
    <t>Percentage A*-A</t>
  </si>
  <si>
    <t xml:space="preserve">Calculated number of students obtaining a grade A*-A </t>
  </si>
  <si>
    <t>Change in number of students obtaining grades A*-C 2015-2016</t>
  </si>
  <si>
    <t>Change in number of students obtaining grades A*-C 2016-2017</t>
  </si>
  <si>
    <t>Change in number of students obtaining grades A*-C 2017-2018</t>
  </si>
  <si>
    <t>Percentage change in numbers of students obtaining a grade A*-C 2016-2017</t>
  </si>
  <si>
    <t>Percentage change in numbers of students obtaining a grade A*-C 2017-2018</t>
  </si>
  <si>
    <t>Further mathematics</t>
  </si>
  <si>
    <t>Figure 4.14 Percentage of GCE A level passes at grades A*-C for selected STEM subjects by gender (2018) – UK</t>
  </si>
  <si>
    <t xml:space="preserve">Male </t>
  </si>
  <si>
    <t xml:space="preserve">Female </t>
  </si>
  <si>
    <t>Figure 4.15 Number of GCE A level passes at grades A*-C, by gender (2015-2018) – England, Wales, Northern Ireland</t>
  </si>
  <si>
    <t>2015</t>
  </si>
  <si>
    <t>2016</t>
  </si>
  <si>
    <t>2017</t>
  </si>
  <si>
    <t>Total number of entries</t>
  </si>
  <si>
    <t>Calculated number of entries obtaining a grade A*-C</t>
  </si>
  <si>
    <t>Change in number obtaining grade A*-C 2015-2016</t>
  </si>
  <si>
    <t>Source: JCQ, 2014/2015-2017/2018</t>
  </si>
  <si>
    <t>Note: Wales, England and Northern Ireland numbers do not sum to the UK totals</t>
  </si>
  <si>
    <t>Figure 4.16 Attainment in selected STEM Higher qualifications (2015-2018) – Scotland</t>
  </si>
  <si>
    <t>Total entries</t>
  </si>
  <si>
    <t>Percentage A to C grade</t>
  </si>
  <si>
    <t>Number A to C grade</t>
  </si>
  <si>
    <t>Percentage A grade</t>
  </si>
  <si>
    <t>Number A grade</t>
  </si>
  <si>
    <t>Computing Science</t>
  </si>
  <si>
    <t>Design and Manufacture</t>
  </si>
  <si>
    <t>Engineering Science</t>
  </si>
  <si>
    <t>Fashion and Textile Technology</t>
  </si>
  <si>
    <t>All selected STEM subjects</t>
  </si>
  <si>
    <t>Total Entries</t>
  </si>
  <si>
    <t>-1.8%p</t>
  </si>
  <si>
    <t>-2.0%p</t>
  </si>
  <si>
    <t>4.6%p</t>
  </si>
  <si>
    <t>-15.1%p</t>
  </si>
  <si>
    <t>2.1%p</t>
  </si>
  <si>
    <t>-0.1%p</t>
  </si>
  <si>
    <t>0.3%p</t>
  </si>
  <si>
    <t>-0.3%p</t>
  </si>
  <si>
    <t>Figure 4.17 Attainment in selected STEM Advanced Higher qualifications (2016-2018) – Scotland</t>
  </si>
  <si>
    <t>Mathematics of mechanics</t>
  </si>
  <si>
    <t>Source: SQA, 2017/2018</t>
  </si>
  <si>
    <t>Subjects</t>
  </si>
  <si>
    <t>4.9%p</t>
  </si>
  <si>
    <t>4.7%p</t>
  </si>
  <si>
    <t>Health and Food Technology</t>
  </si>
  <si>
    <t>-17.2%p</t>
  </si>
  <si>
    <t>Mathematics of Mechanics</t>
  </si>
  <si>
    <t>3.7%p</t>
  </si>
  <si>
    <t>0.6%p</t>
  </si>
  <si>
    <t>Figure 4.18 Number of teachers of STEM subjects in maintained secondary schools by key stage (2011-2017) - England</t>
  </si>
  <si>
    <t>All teachers</t>
  </si>
  <si>
    <t>Key Stage 3</t>
  </si>
  <si>
    <t>Key Stage 4</t>
  </si>
  <si>
    <t>Key Stage 5</t>
  </si>
  <si>
    <t>Combined/general science</t>
  </si>
  <si>
    <t>Other Sciences</t>
  </si>
  <si>
    <t>Design &amp; technology</t>
  </si>
  <si>
    <t>of which:</t>
  </si>
  <si>
    <t>Electronics/Systems and Control</t>
  </si>
  <si>
    <t>Food Technology</t>
  </si>
  <si>
    <t>Graphics</t>
  </si>
  <si>
    <t>Resistant Materials</t>
  </si>
  <si>
    <t>Textiles</t>
  </si>
  <si>
    <t>Other/combined technology</t>
  </si>
  <si>
    <t>All selected STEM Subjects</t>
  </si>
  <si>
    <t>1.  Teachers were counted once against each subject that they were teaching, regardless of the</t>
  </si>
  <si>
    <t xml:space="preserve">      amount of time they spend teaching the subject.  Teachers were counted under each key </t>
  </si>
  <si>
    <t xml:space="preserve">      stage they were recorded as teaching to; a Mathematics teacher who taught all years (7-13)</t>
  </si>
  <si>
    <t xml:space="preserve">      would be included under Number of teachers of Key Stage 3, Key Stage 4 and Key Stage 5.</t>
  </si>
  <si>
    <t xml:space="preserve">2.  Key Stage 3: year 7 to year 9; Key Stage 4: year 10 and year 11; Key Stage 5: </t>
  </si>
  <si>
    <t xml:space="preserve">     year 12 and year 13.</t>
  </si>
  <si>
    <t>Figure 4.19 Number of registered teachers maintained secondary schools by STEM subject taught, and whether they were trained in that subject (2012-2017) – Wales</t>
  </si>
  <si>
    <t>Total teaching subject</t>
  </si>
  <si>
    <t>Percentage known to be trained in subject</t>
  </si>
  <si>
    <t>Number known to be trained in subject</t>
  </si>
  <si>
    <t>Change over 1 year (n)</t>
  </si>
  <si>
    <t>Change over 5 years (n)</t>
  </si>
  <si>
    <t>Source: EWC, 2012-2017</t>
  </si>
  <si>
    <t>Figure 4.20 Number of secondary school STEM teachers and proportion who are teaching their main subject (2017) - Scotland</t>
  </si>
  <si>
    <t>No. teaching main subject</t>
  </si>
  <si>
    <t>Percentage teaching main subject</t>
  </si>
  <si>
    <t>Main subject taught - change over 1 year (%)</t>
  </si>
  <si>
    <t>Main subject taught - change over 5 years (%)</t>
  </si>
  <si>
    <t>Main subject taught - change over 1 year (n)</t>
  </si>
  <si>
    <t>Main subject taught - change over 5 years (n)</t>
  </si>
  <si>
    <t>Computing Studies</t>
  </si>
  <si>
    <t>General Science</t>
  </si>
  <si>
    <t>All STEM subjects</t>
  </si>
  <si>
    <t>Source: Scottish Government, 2011-2017</t>
  </si>
  <si>
    <t xml:space="preserve">Note: Excludes head teachers and deputy head teachers. Totals may not sum to overall figure as information on characteristics are not known for all teachers. </t>
  </si>
  <si>
    <t>Source: SQA, 2017/18</t>
  </si>
  <si>
    <t>1. ‘–’ denotes no value available as subject was introduced after 2013 or has been discontinued</t>
  </si>
  <si>
    <t xml:space="preserve">2. Included in 2017/2018 is a new combined science double award GCSE. This replaces the single GCSE awards in science and additional science. The entries will be doubled to reflect the achievement of two grades in the subject. </t>
  </si>
  <si>
    <t>Note: ‘–’ denotes no value available as subject was introduced after 2013 or removed in 2018</t>
  </si>
  <si>
    <t>NoteL ‘–’ denotes no value available as subject was removed</t>
  </si>
  <si>
    <t>Source: JCQ, 2011/2012-2017/2018</t>
  </si>
  <si>
    <t>GCSE full course entries for selected STEM subjects (2013–2018) – UK</t>
  </si>
  <si>
    <t>GCSE full course A* to C/7 to 4 pass rates for selected STEM subjects over time (2013–2018) – UK</t>
  </si>
  <si>
    <t>Proportion of GCSE full course entries achieving A to C/7 to 4 grades by nation/region over time (2014–2018) – UK</t>
  </si>
  <si>
    <t>Attainment in selected STEM National 5 qualifications (2015–2018) – Scotland</t>
  </si>
  <si>
    <t>GCE A level STEM subject entrant numbers (2012–2018) – UK</t>
  </si>
  <si>
    <t>Top 10 GCE A level subjects by entries (2016–2018) – UK</t>
  </si>
  <si>
    <t>Total number of GCE A level STEM subject entrant numbers (2018) – UK</t>
  </si>
  <si>
    <t>Proportion achieving grade A*–C at GCE A level (2012–2018) – UK</t>
  </si>
  <si>
    <t>Number of GCE A level passes at grades A*–C and A*–A by gender (2012–2018) – UK</t>
  </si>
  <si>
    <t>Percentage of GCE A level passes at grades A*–C for selected STEM subjects by gender (2018) – UK</t>
  </si>
  <si>
    <t>Number of GCE A level passes at grades A*–C, by gender (2015–2018) – England, Wales, Northern Ireland</t>
  </si>
  <si>
    <t>Attainment in selected STEM Higher qualifications (2015–2018) – Scotland</t>
  </si>
  <si>
    <t>Attainment in selected STEM Advanced Higher qualifications (2016–2018) – Scotland</t>
  </si>
  <si>
    <t>Number of teachers of STEM subjects in maintained secondary schools by key stage (2011–2017) – England</t>
  </si>
  <si>
    <t>Number of registered teachers maintained secondary schools by STEM subject taught, and whether they were trained in that subject (2012–2017) – Wales</t>
  </si>
  <si>
    <t>Number of secondary school STEM teachers and proportion who are teaching their main subject (2017) – Scotland</t>
  </si>
  <si>
    <t>–</t>
  </si>
  <si>
    <t>Figure 4.3 GCSE full course entries for selected STEM subjects (2013–2018) – UK</t>
  </si>
  <si>
    <t>–23.27%</t>
  </si>
  <si>
    <t>–29.08%</t>
  </si>
  <si>
    <t>–23.95%</t>
  </si>
  <si>
    <t>–2.969%</t>
  </si>
  <si>
    <t>Source: JCQ, 2012/2013–2017/2018</t>
  </si>
  <si>
    <t>Percentage achieving % A–C/ 7–4</t>
  </si>
  <si>
    <t>Calculated number of pupils achieving A–C/ 7–4</t>
  </si>
  <si>
    <t>Figure 4.6 GCSE full course A* to C/7 to 4 pass rates for selected STEM subjects over time (2013–2018) – UK</t>
  </si>
  <si>
    <t>–1.1</t>
  </si>
  <si>
    <t>–0.5</t>
  </si>
  <si>
    <t>–0.1</t>
  </si>
  <si>
    <t>–0.2</t>
  </si>
  <si>
    <t>–6.8</t>
  </si>
  <si>
    <t>–5.1</t>
  </si>
  <si>
    <t>–1.2</t>
  </si>
  <si>
    <t>Source: JCQ, 2012/2013 – 2017/2018</t>
  </si>
  <si>
    <t>Figure 4.7 Proportion of GCSE full course entries achieving A to C/7 to 4 grades by nation/region over time (2014–2018) – UK</t>
  </si>
  <si>
    <t>–2</t>
  </si>
  <si>
    <t>–3.7</t>
  </si>
  <si>
    <t>–1.4</t>
  </si>
  <si>
    <t>–3.6</t>
  </si>
  <si>
    <t>–0.6</t>
  </si>
  <si>
    <t>–1.6</t>
  </si>
  <si>
    <t>–1.3</t>
  </si>
  <si>
    <t>–5</t>
  </si>
  <si>
    <t>–1.9</t>
  </si>
  <si>
    <t>Figure 4.8 Attainment in selected STEM National 5 qualifications (2015–2018) – Scotland</t>
  </si>
  <si>
    <t>–42.2%</t>
  </si>
  <si>
    <t>–19.7%</t>
  </si>
  <si>
    <t>–1.7%</t>
  </si>
  <si>
    <t>Source: JCQ, 2015/2016-2017/2018</t>
  </si>
  <si>
    <t>Source: SQA, 2015/2016-2017/2018</t>
  </si>
  <si>
    <t>Source: DfE, 2011-2017</t>
  </si>
  <si>
    <t xml:space="preserve">Drawing from a range of government statistics, this chapter examines trends in take-up and attainment of STEM subjects at GCSE and A level by nation and gender. It also provides analysis of STEM secondary school teacher training, recruitment and retention.     </t>
  </si>
  <si>
    <r>
      <rPr>
        <sz val="11"/>
        <rFont val="Calibri"/>
        <family val="2"/>
        <scheme val="minor"/>
      </rPr>
      <t xml:space="preserve">For more analysis on the state of engineering, please visit: </t>
    </r>
    <r>
      <rPr>
        <u/>
        <sz val="11"/>
        <color theme="10"/>
        <rFont val="Calibri"/>
        <family val="2"/>
        <scheme val="minor"/>
      </rPr>
      <t>https://www.engineeringuk.com/research/data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</si>
</sst>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8" formatCode="_-* #,##0_-;\-* #,##0_-;_-* &quot;-&quot;??_-;_-@_-"/>
    <numFmt numFmtId="178" formatCode="_(* #,##0.00_);_(* \(#,##0.00\);_(* &quot;-&quot;??_);_(@_)"/>
  </numFmts>
  <fonts count="4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sz val="11"/>
      <color rgb="FF000000"/>
      <name val="Calibri"/>
      <family val="2"/>
      <scheme val="minor"/>
    </font>
    <font>
      <sz val="11"/>
      <color rgb="FF000000"/>
      <name val="Calibri"/>
      <family val="2"/>
    </font>
    <font>
      <sz val="11"/>
      <name val="Calibri"/>
      <family val="2"/>
      <scheme val="minor"/>
    </font>
    <font>
      <sz val="10"/>
      <color rgb="FF000000"/>
      <name val="Arial"/>
      <family val="2"/>
    </font>
    <font>
      <sz val="8"/>
      <name val="Arial"/>
      <family val="2"/>
    </font>
    <font>
      <sz val="11"/>
      <name val="Calibri"/>
      <family val="2"/>
    </font>
    <font>
      <sz val="8"/>
      <color theme="1"/>
      <name val="Calibri"/>
      <family val="2"/>
      <scheme val="minor"/>
    </font>
    <font>
      <b/>
      <sz val="11"/>
      <color rgb="FF000000"/>
      <name val="Calibri"/>
      <family val="2"/>
    </font>
    <font>
      <b/>
      <sz val="11"/>
      <color rgb="FF000000"/>
      <name val="Calibri"/>
      <family val="2"/>
      <scheme val="minor"/>
    </font>
    <font>
      <b/>
      <sz val="11"/>
      <color theme="1"/>
      <name val="Calibri"/>
      <family val="2"/>
    </font>
    <font>
      <sz val="8"/>
      <color rgb="FF000000"/>
      <name val="Calibri"/>
      <family val="2"/>
      <scheme val="minor"/>
    </font>
    <font>
      <sz val="10"/>
      <name val="Times New Roman"/>
      <family val="1"/>
    </font>
    <font>
      <b/>
      <sz val="11"/>
      <name val="Calibri"/>
      <family val="2"/>
    </font>
    <font>
      <b/>
      <sz val="11"/>
      <name val="Calibri"/>
      <family val="2"/>
      <scheme val="minor"/>
    </font>
    <font>
      <b/>
      <i/>
      <sz val="11"/>
      <name val="Calibri"/>
      <family val="2"/>
      <scheme val="minor"/>
    </font>
    <font>
      <i/>
      <sz val="11"/>
      <name val="Calibri"/>
      <family val="2"/>
      <scheme val="minor"/>
    </font>
    <font>
      <b/>
      <sz val="11"/>
      <color rgb="FF5C7F92"/>
      <name val="Calibri"/>
      <family val="2"/>
    </font>
    <font>
      <sz val="8"/>
      <name val="Calibri"/>
      <family val="2"/>
      <scheme val="minor"/>
    </font>
    <font>
      <b/>
      <sz val="11"/>
      <color rgb="FF5C7F92"/>
      <name val="Calibri"/>
      <family val="2"/>
      <scheme val="minor"/>
    </font>
    <font>
      <i/>
      <sz val="11"/>
      <color rgb="FF000000"/>
      <name val="Calibri"/>
      <family val="2"/>
    </font>
    <font>
      <b/>
      <i/>
      <sz val="11"/>
      <color rgb="FF000000"/>
      <name val="Calibri"/>
      <family val="2"/>
    </font>
    <font>
      <sz val="8"/>
      <color theme="1"/>
      <name val="Calibri"/>
      <family val="2"/>
    </font>
    <font>
      <sz val="8"/>
      <name val="Calibri"/>
      <family val="2"/>
    </font>
    <font>
      <b/>
      <sz val="11"/>
      <color rgb="FF4F81BD"/>
      <name val="Calibri"/>
      <family val="2"/>
      <scheme val="minor"/>
    </font>
    <font>
      <i/>
      <sz val="11"/>
      <color rgb="FF000000"/>
      <name val="Calibri"/>
      <family val="2"/>
      <scheme val="minor"/>
    </font>
    <font>
      <b/>
      <i/>
      <sz val="11"/>
      <color rgb="FF000000"/>
      <name val="Calibri"/>
      <family val="2"/>
      <scheme val="minor"/>
    </font>
    <font>
      <i/>
      <sz val="11"/>
      <color theme="1"/>
      <name val="Calibri"/>
      <family val="2"/>
      <scheme val="minor"/>
    </font>
    <font>
      <b/>
      <i/>
      <sz val="11"/>
      <color theme="1"/>
      <name val="Calibri"/>
      <family val="2"/>
      <scheme val="minor"/>
    </font>
    <font>
      <i/>
      <sz val="11"/>
      <color theme="0"/>
      <name val="Calibri"/>
      <family val="2"/>
      <scheme val="minor"/>
    </font>
    <font>
      <b/>
      <i/>
      <sz val="11"/>
      <color rgb="FF5C7F92"/>
      <name val="Calibri"/>
      <family val="2"/>
      <scheme val="minor"/>
    </font>
    <font>
      <i/>
      <sz val="11"/>
      <name val="Calibri"/>
      <family val="2"/>
    </font>
    <font>
      <i/>
      <sz val="11"/>
      <color theme="1"/>
      <name val="Calibri"/>
      <family val="2"/>
    </font>
    <font>
      <b/>
      <i/>
      <sz val="11"/>
      <name val="Calibri"/>
      <family val="2"/>
    </font>
    <font>
      <sz val="10"/>
      <name val="Arial"/>
      <family val="2"/>
    </font>
    <font>
      <u/>
      <sz val="11"/>
      <color rgb="FF0563C1"/>
      <name val="Calibri"/>
      <family val="2"/>
    </font>
    <font>
      <sz val="12"/>
      <color rgb="FF000000"/>
      <name val="Arial"/>
      <family val="2"/>
    </font>
    <font>
      <sz val="7"/>
      <name val="Arial"/>
      <family val="2"/>
    </font>
    <font>
      <b/>
      <sz val="16"/>
      <color rgb="FF0070C0"/>
      <name val="Calibri"/>
      <family val="2"/>
      <scheme val="minor"/>
    </font>
  </fonts>
  <fills count="6">
    <fill>
      <patternFill patternType="none"/>
    </fill>
    <fill>
      <patternFill patternType="gray125"/>
    </fill>
    <fill>
      <patternFill patternType="solid">
        <fgColor rgb="FFEFF2F4"/>
        <bgColor rgb="FF000000"/>
      </patternFill>
    </fill>
    <fill>
      <patternFill patternType="solid">
        <fgColor rgb="FFEFF2F4"/>
        <bgColor indexed="64"/>
      </patternFill>
    </fill>
    <fill>
      <patternFill patternType="solid">
        <fgColor theme="0"/>
        <bgColor rgb="FF000000"/>
      </patternFill>
    </fill>
    <fill>
      <patternFill patternType="solid">
        <fgColor theme="0"/>
        <bgColor indexed="64"/>
      </patternFill>
    </fill>
  </fills>
  <borders count="5">
    <border>
      <left/>
      <right/>
      <top/>
      <bottom/>
      <diagonal/>
    </border>
    <border>
      <left style="medium">
        <color rgb="FFFFFFFF"/>
      </left>
      <right/>
      <top/>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bottom/>
      <diagonal/>
    </border>
  </borders>
  <cellStyleXfs count="229">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0" fillId="0" borderId="0" applyNumberFormat="0" applyFont="0" applyBorder="0" applyProtection="0"/>
    <xf numFmtId="0" fontId="12" fillId="0" borderId="0" applyNumberFormat="0" applyBorder="0" applyProtection="0"/>
    <xf numFmtId="0" fontId="13" fillId="0" borderId="0">
      <alignment vertical="top"/>
      <protection locked="0"/>
    </xf>
    <xf numFmtId="0" fontId="8" fillId="0" borderId="0"/>
    <xf numFmtId="0" fontId="1" fillId="0" borderId="0"/>
    <xf numFmtId="0" fontId="20" fillId="0" borderId="0"/>
    <xf numFmtId="0" fontId="13" fillId="0" borderId="0">
      <alignment vertical="top"/>
      <protection locked="0"/>
    </xf>
    <xf numFmtId="0" fontId="10" fillId="0" borderId="0"/>
    <xf numFmtId="0" fontId="43" fillId="0" borderId="0" applyNumberFormat="0" applyFill="0" applyBorder="0" applyAlignment="0" applyProtection="0"/>
    <xf numFmtId="0" fontId="44" fillId="0" borderId="0" applyNumberFormat="0" applyBorder="0" applyProtection="0"/>
    <xf numFmtId="0" fontId="44" fillId="0" borderId="0" applyNumberFormat="0" applyBorder="0" applyProtection="0"/>
    <xf numFmtId="9" fontId="10" fillId="0" borderId="0" applyFont="0" applyFill="0" applyBorder="0" applyAlignment="0" applyProtection="0"/>
    <xf numFmtId="0" fontId="10" fillId="0" borderId="0" applyNumberFormat="0" applyFont="0" applyBorder="0" applyProtection="0"/>
    <xf numFmtId="0" fontId="10" fillId="0" borderId="0" applyNumberFormat="0" applyFont="0" applyBorder="0" applyProtection="0"/>
    <xf numFmtId="9"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5" fillId="0" borderId="0" applyNumberForma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8"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42">
    <xf numFmtId="0" fontId="0" fillId="0" borderId="0" xfId="0"/>
    <xf numFmtId="0" fontId="5" fillId="0" borderId="0" xfId="0" applyFont="1" applyAlignment="1" applyProtection="1">
      <alignment vertical="top" wrapText="1"/>
    </xf>
    <xf numFmtId="0" fontId="3" fillId="0" borderId="0" xfId="0" applyFont="1" applyAlignment="1" applyProtection="1">
      <alignment vertical="top" wrapText="1"/>
    </xf>
    <xf numFmtId="0" fontId="6" fillId="0" borderId="0" xfId="0" applyFont="1" applyAlignment="1" applyProtection="1">
      <alignment vertical="top" wrapText="1"/>
    </xf>
    <xf numFmtId="0" fontId="0" fillId="0" borderId="0" xfId="0" applyFont="1" applyAlignment="1" applyProtection="1">
      <alignment vertical="top" wrapText="1"/>
    </xf>
    <xf numFmtId="0" fontId="4" fillId="0" borderId="0" xfId="3" applyAlignment="1" applyProtection="1">
      <alignment vertical="top" wrapText="1"/>
    </xf>
    <xf numFmtId="0" fontId="4" fillId="0" borderId="0" xfId="3" applyFill="1" applyAlignment="1" applyProtection="1">
      <alignment vertical="top"/>
    </xf>
    <xf numFmtId="2" fontId="4" fillId="0" borderId="0" xfId="3" applyNumberFormat="1" applyAlignment="1" applyProtection="1">
      <alignment vertical="top" wrapText="1"/>
    </xf>
    <xf numFmtId="2" fontId="0" fillId="0" borderId="0" xfId="0" applyNumberFormat="1" applyFont="1" applyAlignment="1" applyProtection="1">
      <alignment vertical="top" wrapText="1"/>
    </xf>
    <xf numFmtId="0" fontId="8" fillId="0" borderId="0" xfId="0" applyFont="1" applyAlignment="1" applyProtection="1">
      <alignment vertical="top" wrapText="1"/>
    </xf>
    <xf numFmtId="0" fontId="0" fillId="0" borderId="0" xfId="0" applyFont="1"/>
    <xf numFmtId="0" fontId="11" fillId="0" borderId="0" xfId="0" applyFont="1"/>
    <xf numFmtId="0" fontId="0" fillId="0" borderId="0" xfId="0" applyFont="1" applyAlignment="1">
      <alignment wrapText="1"/>
    </xf>
    <xf numFmtId="0" fontId="0" fillId="0" borderId="0" xfId="0" applyFont="1" applyAlignment="1">
      <alignment vertical="center"/>
    </xf>
    <xf numFmtId="0" fontId="0" fillId="0" borderId="0" xfId="0" applyFont="1" applyFill="1"/>
    <xf numFmtId="0" fontId="0" fillId="0" borderId="0" xfId="0" applyFont="1" applyAlignment="1">
      <alignment horizontal="left" vertical="center" wrapText="1"/>
    </xf>
    <xf numFmtId="0" fontId="0" fillId="0" borderId="0" xfId="0" applyFont="1" applyAlignment="1">
      <alignment vertical="center" wrapText="1"/>
    </xf>
    <xf numFmtId="0" fontId="7" fillId="0" borderId="0" xfId="0" applyFont="1" applyAlignment="1">
      <alignment vertical="center" wrapText="1"/>
    </xf>
    <xf numFmtId="0" fontId="0" fillId="0" borderId="0" xfId="0" applyFont="1" applyFill="1" applyAlignment="1">
      <alignment wrapText="1"/>
    </xf>
    <xf numFmtId="0" fontId="15" fillId="0" borderId="0" xfId="0" applyFont="1"/>
    <xf numFmtId="0" fontId="3" fillId="0" borderId="0" xfId="0" applyFont="1" applyAlignment="1"/>
    <xf numFmtId="0" fontId="3" fillId="0" borderId="0" xfId="0" applyFont="1"/>
    <xf numFmtId="3" fontId="7" fillId="0" borderId="1" xfId="0" applyNumberFormat="1" applyFont="1" applyFill="1" applyBorder="1"/>
    <xf numFmtId="0" fontId="2" fillId="0" borderId="0" xfId="0" applyFont="1"/>
    <xf numFmtId="0" fontId="7" fillId="0" borderId="1" xfId="0" applyFont="1" applyFill="1" applyBorder="1"/>
    <xf numFmtId="3" fontId="0" fillId="0" borderId="0" xfId="0" applyNumberFormat="1"/>
    <xf numFmtId="3" fontId="3" fillId="0" borderId="0" xfId="0" applyNumberFormat="1" applyFont="1"/>
    <xf numFmtId="0" fontId="19" fillId="0" borderId="0" xfId="0" applyFont="1" applyAlignment="1">
      <alignment vertical="center"/>
    </xf>
    <xf numFmtId="164" fontId="0" fillId="0" borderId="0" xfId="0" applyNumberFormat="1"/>
    <xf numFmtId="3" fontId="0" fillId="0" borderId="1" xfId="0" applyNumberFormat="1" applyFont="1" applyBorder="1" applyAlignment="1">
      <alignment horizontal="right"/>
    </xf>
    <xf numFmtId="164" fontId="0" fillId="0" borderId="0" xfId="2" applyNumberFormat="1" applyFont="1"/>
    <xf numFmtId="0" fontId="3" fillId="0" borderId="2" xfId="0" applyFont="1" applyFill="1" applyBorder="1" applyAlignment="1">
      <alignment horizontal="left"/>
    </xf>
    <xf numFmtId="0" fontId="0" fillId="0" borderId="1" xfId="0" applyFont="1" applyBorder="1" applyAlignment="1">
      <alignment horizontal="right"/>
    </xf>
    <xf numFmtId="0" fontId="0" fillId="0" borderId="0" xfId="0" applyFill="1"/>
    <xf numFmtId="0" fontId="7" fillId="0" borderId="2" xfId="0" applyFont="1" applyFill="1" applyBorder="1" applyAlignment="1">
      <alignment horizontal="left"/>
    </xf>
    <xf numFmtId="0" fontId="15" fillId="0" borderId="0" xfId="0" applyFont="1" applyFill="1" applyBorder="1" applyAlignment="1"/>
    <xf numFmtId="0" fontId="0" fillId="0" borderId="0" xfId="0" applyAlignment="1"/>
    <xf numFmtId="0" fontId="18" fillId="0" borderId="2" xfId="0" applyFont="1" applyFill="1" applyBorder="1" applyAlignment="1">
      <alignment horizontal="left"/>
    </xf>
    <xf numFmtId="0" fontId="7" fillId="0" borderId="3" xfId="0" applyFont="1" applyFill="1" applyBorder="1"/>
    <xf numFmtId="0" fontId="0" fillId="0" borderId="0" xfId="0" applyAlignment="1">
      <alignment wrapText="1"/>
    </xf>
    <xf numFmtId="3" fontId="0" fillId="0" borderId="1" xfId="0" applyNumberFormat="1" applyFont="1" applyBorder="1"/>
    <xf numFmtId="3" fontId="11" fillId="0" borderId="1" xfId="0" applyNumberFormat="1" applyFont="1" applyBorder="1"/>
    <xf numFmtId="3" fontId="3" fillId="0" borderId="1" xfId="0" applyNumberFormat="1" applyFont="1" applyFill="1" applyBorder="1"/>
    <xf numFmtId="0" fontId="4" fillId="0" borderId="0" xfId="3" applyFont="1"/>
    <xf numFmtId="0" fontId="10" fillId="0" borderId="2" xfId="0" applyFont="1" applyFill="1" applyBorder="1"/>
    <xf numFmtId="0" fontId="16" fillId="0" borderId="2" xfId="0" applyFont="1" applyFill="1" applyBorder="1"/>
    <xf numFmtId="3" fontId="16" fillId="0" borderId="1" xfId="0" applyNumberFormat="1" applyFont="1" applyFill="1" applyBorder="1"/>
    <xf numFmtId="0" fontId="7" fillId="0" borderId="2" xfId="0" applyFont="1" applyFill="1" applyBorder="1"/>
    <xf numFmtId="0" fontId="18" fillId="0" borderId="3" xfId="0" applyFont="1" applyFill="1" applyBorder="1"/>
    <xf numFmtId="164" fontId="16" fillId="0" borderId="3" xfId="0" applyNumberFormat="1" applyFont="1" applyFill="1" applyBorder="1"/>
    <xf numFmtId="166" fontId="0" fillId="0" borderId="0" xfId="0" applyNumberFormat="1"/>
    <xf numFmtId="0" fontId="18" fillId="0" borderId="0" xfId="0" applyFont="1" applyAlignment="1">
      <alignment vertical="center"/>
    </xf>
    <xf numFmtId="0" fontId="7" fillId="2" borderId="2" xfId="0" applyFont="1" applyFill="1" applyBorder="1"/>
    <xf numFmtId="164" fontId="0" fillId="0" borderId="1" xfId="0" applyNumberFormat="1" applyBorder="1"/>
    <xf numFmtId="164" fontId="0" fillId="3" borderId="1" xfId="0" applyNumberFormat="1" applyFill="1" applyBorder="1"/>
    <xf numFmtId="164" fontId="3" fillId="0" borderId="1" xfId="0" applyNumberFormat="1" applyFont="1" applyBorder="1"/>
    <xf numFmtId="0" fontId="7" fillId="0" borderId="0" xfId="0" applyFont="1"/>
    <xf numFmtId="164" fontId="0" fillId="0" borderId="0" xfId="2" applyNumberFormat="1" applyFont="1" applyFill="1"/>
    <xf numFmtId="164" fontId="14" fillId="0" borderId="3" xfId="0" applyNumberFormat="1" applyFont="1" applyFill="1" applyBorder="1"/>
    <xf numFmtId="164" fontId="14" fillId="0" borderId="3" xfId="0" applyNumberFormat="1" applyFont="1" applyFill="1" applyBorder="1" applyAlignment="1">
      <alignment horizontal="right"/>
    </xf>
    <xf numFmtId="0" fontId="0" fillId="3" borderId="2" xfId="0" applyFill="1" applyBorder="1" applyAlignment="1">
      <alignment wrapText="1"/>
    </xf>
    <xf numFmtId="0" fontId="25" fillId="3" borderId="1" xfId="0" applyFont="1" applyFill="1" applyBorder="1" applyAlignment="1">
      <alignment horizontal="right" wrapText="1"/>
    </xf>
    <xf numFmtId="0" fontId="0" fillId="0" borderId="2" xfId="0" applyBorder="1" applyAlignment="1">
      <alignment wrapText="1"/>
    </xf>
    <xf numFmtId="9" fontId="0" fillId="0" borderId="1" xfId="0" applyNumberFormat="1" applyBorder="1"/>
    <xf numFmtId="9" fontId="0" fillId="3" borderId="1" xfId="0" applyNumberFormat="1" applyFill="1" applyBorder="1"/>
    <xf numFmtId="9" fontId="0" fillId="0" borderId="0" xfId="0" applyNumberFormat="1" applyAlignment="1">
      <alignment wrapText="1"/>
    </xf>
    <xf numFmtId="0" fontId="27" fillId="2" borderId="3" xfId="0" applyFont="1" applyFill="1" applyBorder="1" applyAlignment="1">
      <alignment horizontal="left" wrapText="1"/>
    </xf>
    <xf numFmtId="0" fontId="27" fillId="2" borderId="3" xfId="0" applyFont="1" applyFill="1" applyBorder="1" applyAlignment="1">
      <alignment wrapText="1"/>
    </xf>
    <xf numFmtId="0" fontId="27" fillId="2" borderId="3" xfId="0" applyFont="1" applyFill="1" applyBorder="1" applyAlignment="1">
      <alignment horizontal="right" vertical="center" wrapText="1"/>
    </xf>
    <xf numFmtId="0" fontId="0" fillId="0" borderId="3" xfId="0" applyFont="1" applyFill="1" applyBorder="1" applyAlignment="1">
      <alignment horizontal="left" vertical="center" wrapText="1"/>
    </xf>
    <xf numFmtId="0" fontId="0" fillId="2" borderId="3" xfId="0" applyFont="1" applyFill="1" applyBorder="1" applyAlignment="1">
      <alignment horizontal="left" vertical="center" wrapText="1"/>
    </xf>
    <xf numFmtId="3" fontId="0" fillId="2" borderId="3" xfId="0" applyNumberFormat="1" applyFont="1" applyFill="1" applyBorder="1" applyAlignment="1">
      <alignment horizontal="right" vertical="center" wrapText="1"/>
    </xf>
    <xf numFmtId="168" fontId="0" fillId="0" borderId="3" xfId="1" applyNumberFormat="1" applyFont="1" applyFill="1" applyBorder="1" applyAlignment="1">
      <alignment horizontal="left" vertical="center" wrapText="1"/>
    </xf>
    <xf numFmtId="168" fontId="0" fillId="0" borderId="3" xfId="1" applyNumberFormat="1" applyFont="1" applyFill="1" applyBorder="1" applyAlignment="1">
      <alignment horizontal="right" vertical="center"/>
    </xf>
    <xf numFmtId="168" fontId="0" fillId="2" borderId="3" xfId="1" applyNumberFormat="1" applyFont="1" applyFill="1" applyBorder="1" applyAlignment="1">
      <alignment horizontal="left" vertical="center" wrapText="1"/>
    </xf>
    <xf numFmtId="168" fontId="0" fillId="2" borderId="3" xfId="1" applyNumberFormat="1" applyFont="1" applyFill="1" applyBorder="1" applyAlignment="1">
      <alignment horizontal="right" vertical="center"/>
    </xf>
    <xf numFmtId="0" fontId="27" fillId="3" borderId="3" xfId="0" applyFont="1" applyFill="1" applyBorder="1" applyAlignment="1">
      <alignment wrapText="1"/>
    </xf>
    <xf numFmtId="0" fontId="27" fillId="3" borderId="1" xfId="0" applyFont="1" applyFill="1" applyBorder="1" applyAlignment="1">
      <alignment wrapText="1"/>
    </xf>
    <xf numFmtId="0" fontId="0" fillId="0" borderId="2" xfId="0" applyFont="1" applyBorder="1"/>
    <xf numFmtId="3" fontId="0" fillId="0" borderId="3" xfId="0" applyNumberFormat="1" applyFont="1" applyBorder="1" applyAlignment="1">
      <alignment horizontal="right"/>
    </xf>
    <xf numFmtId="0" fontId="0" fillId="3" borderId="2" xfId="0" applyFont="1" applyFill="1" applyBorder="1"/>
    <xf numFmtId="3" fontId="0" fillId="3" borderId="3" xfId="0" quotePrefix="1" applyNumberFormat="1" applyFont="1" applyFill="1" applyBorder="1" applyAlignment="1">
      <alignment horizontal="right"/>
    </xf>
    <xf numFmtId="3" fontId="0" fillId="3" borderId="3" xfId="0" applyNumberFormat="1" applyFont="1" applyFill="1" applyBorder="1" applyAlignment="1">
      <alignment horizontal="right"/>
    </xf>
    <xf numFmtId="0" fontId="0" fillId="3" borderId="2" xfId="0" applyFont="1" applyFill="1" applyBorder="1" applyAlignment="1">
      <alignment horizontal="right"/>
    </xf>
    <xf numFmtId="164" fontId="1" fillId="0" borderId="3" xfId="2" applyNumberFormat="1" applyFont="1" applyBorder="1" applyAlignment="1">
      <alignment horizontal="right"/>
    </xf>
    <xf numFmtId="164" fontId="0" fillId="3" borderId="3" xfId="2" applyNumberFormat="1" applyFont="1" applyFill="1" applyBorder="1" applyAlignment="1">
      <alignment horizontal="right"/>
    </xf>
    <xf numFmtId="3" fontId="3" fillId="0" borderId="3" xfId="0" applyNumberFormat="1" applyFont="1" applyBorder="1" applyAlignment="1">
      <alignment horizontal="left"/>
    </xf>
    <xf numFmtId="3" fontId="3" fillId="0" borderId="3" xfId="0" applyNumberFormat="1" applyFont="1" applyBorder="1" applyAlignment="1">
      <alignment horizontal="right"/>
    </xf>
    <xf numFmtId="164" fontId="3" fillId="0" borderId="3" xfId="2" applyNumberFormat="1" applyFont="1" applyBorder="1" applyAlignment="1">
      <alignment horizontal="right"/>
    </xf>
    <xf numFmtId="164" fontId="15" fillId="0" borderId="0" xfId="2" applyNumberFormat="1" applyFont="1"/>
    <xf numFmtId="3" fontId="15" fillId="0" borderId="0" xfId="0" applyNumberFormat="1" applyFont="1"/>
    <xf numFmtId="0" fontId="19" fillId="0" borderId="0" xfId="0" applyFont="1"/>
    <xf numFmtId="0" fontId="27" fillId="2" borderId="3" xfId="0" applyFont="1" applyFill="1" applyBorder="1" applyAlignment="1">
      <alignment horizontal="center" wrapText="1"/>
    </xf>
    <xf numFmtId="0" fontId="17" fillId="0" borderId="2" xfId="0" applyFont="1" applyFill="1" applyBorder="1" applyAlignment="1">
      <alignment vertical="center" wrapText="1"/>
    </xf>
    <xf numFmtId="3" fontId="17" fillId="0" borderId="3" xfId="0" applyNumberFormat="1" applyFont="1" applyFill="1" applyBorder="1" applyAlignment="1">
      <alignment horizontal="right" vertical="center"/>
    </xf>
    <xf numFmtId="3" fontId="17" fillId="0" borderId="1" xfId="0" applyNumberFormat="1" applyFont="1" applyFill="1" applyBorder="1" applyAlignment="1">
      <alignment horizontal="right" vertical="center"/>
    </xf>
    <xf numFmtId="0" fontId="9" fillId="2" borderId="2" xfId="0" applyFont="1" applyFill="1" applyBorder="1" applyAlignment="1">
      <alignment horizontal="left" vertical="top"/>
    </xf>
    <xf numFmtId="3" fontId="9" fillId="2" borderId="3" xfId="0" applyNumberFormat="1" applyFont="1" applyFill="1" applyBorder="1" applyAlignment="1">
      <alignment horizontal="right" vertical="center" wrapText="1"/>
    </xf>
    <xf numFmtId="164" fontId="9" fillId="2" borderId="3" xfId="0" applyNumberFormat="1" applyFont="1" applyFill="1" applyBorder="1" applyAlignment="1">
      <alignment horizontal="right" vertical="center" wrapText="1"/>
    </xf>
    <xf numFmtId="164" fontId="9" fillId="2" borderId="1" xfId="0" applyNumberFormat="1" applyFont="1" applyFill="1" applyBorder="1" applyAlignment="1">
      <alignment horizontal="right" vertical="center" wrapText="1"/>
    </xf>
    <xf numFmtId="3" fontId="9" fillId="2" borderId="3" xfId="0" applyNumberFormat="1" applyFont="1" applyFill="1" applyBorder="1" applyAlignment="1">
      <alignment horizontal="right" vertical="center"/>
    </xf>
    <xf numFmtId="164" fontId="0" fillId="0" borderId="0" xfId="0" applyNumberFormat="1" applyFont="1"/>
    <xf numFmtId="0" fontId="9" fillId="0" borderId="2" xfId="0" applyFont="1" applyFill="1" applyBorder="1" applyAlignment="1">
      <alignment horizontal="left" vertical="top"/>
    </xf>
    <xf numFmtId="3" fontId="9" fillId="0" borderId="3" xfId="0" applyNumberFormat="1" applyFont="1" applyFill="1" applyBorder="1" applyAlignment="1">
      <alignment horizontal="right" vertical="center" wrapText="1"/>
    </xf>
    <xf numFmtId="3" fontId="9" fillId="0" borderId="3" xfId="0" applyNumberFormat="1" applyFont="1" applyFill="1" applyBorder="1" applyAlignment="1">
      <alignment horizontal="right" vertical="center"/>
    </xf>
    <xf numFmtId="0" fontId="0" fillId="2" borderId="2" xfId="0" applyFont="1" applyFill="1" applyBorder="1" applyAlignment="1">
      <alignment horizontal="left" vertical="top"/>
    </xf>
    <xf numFmtId="0" fontId="0" fillId="0" borderId="2" xfId="0" applyFont="1" applyFill="1" applyBorder="1" applyAlignment="1">
      <alignment horizontal="left" vertical="top"/>
    </xf>
    <xf numFmtId="0" fontId="9" fillId="2" borderId="3" xfId="0" applyFont="1" applyFill="1" applyBorder="1" applyAlignment="1">
      <alignment horizontal="right" vertical="center" wrapText="1"/>
    </xf>
    <xf numFmtId="0" fontId="9" fillId="0"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3" fillId="0" borderId="0" xfId="0" applyFont="1" applyAlignment="1">
      <alignment horizontal="left" vertical="center"/>
    </xf>
    <xf numFmtId="0" fontId="25" fillId="2" borderId="3" xfId="0" applyFont="1" applyFill="1" applyBorder="1" applyAlignment="1">
      <alignment horizontal="right" vertical="center" wrapText="1"/>
    </xf>
    <xf numFmtId="0" fontId="28" fillId="0" borderId="1" xfId="0" applyFont="1" applyFill="1" applyBorder="1"/>
    <xf numFmtId="10" fontId="0" fillId="0" borderId="0" xfId="2" applyNumberFormat="1" applyFont="1"/>
    <xf numFmtId="0" fontId="14" fillId="2" borderId="0" xfId="0" applyFont="1" applyFill="1" applyBorder="1" applyAlignment="1">
      <alignment vertical="center" wrapText="1"/>
    </xf>
    <xf numFmtId="0" fontId="28" fillId="2" borderId="1" xfId="0" applyFont="1" applyFill="1" applyBorder="1"/>
    <xf numFmtId="0" fontId="7" fillId="2" borderId="1" xfId="0" applyFont="1" applyFill="1" applyBorder="1"/>
    <xf numFmtId="0" fontId="16" fillId="2" borderId="1" xfId="0" applyFont="1" applyFill="1" applyBorder="1"/>
    <xf numFmtId="0" fontId="29" fillId="2" borderId="1" xfId="0" applyFont="1" applyFill="1" applyBorder="1"/>
    <xf numFmtId="0" fontId="15" fillId="0" borderId="0" xfId="0" applyFont="1" applyAlignment="1">
      <alignment horizontal="left"/>
    </xf>
    <xf numFmtId="0" fontId="0" fillId="0" borderId="0" xfId="0" applyAlignment="1">
      <alignment horizontal="left"/>
    </xf>
    <xf numFmtId="0" fontId="3" fillId="0" borderId="0" xfId="0" applyFont="1" applyAlignment="1">
      <alignment vertical="center"/>
    </xf>
    <xf numFmtId="0" fontId="22" fillId="2" borderId="2" xfId="0" applyFont="1" applyFill="1" applyBorder="1"/>
    <xf numFmtId="0" fontId="27" fillId="2" borderId="1" xfId="0" applyFont="1" applyFill="1" applyBorder="1" applyAlignment="1">
      <alignment horizontal="right" vertical="center" wrapText="1"/>
    </xf>
    <xf numFmtId="0" fontId="11" fillId="0" borderId="2" xfId="0" applyFont="1" applyFill="1" applyBorder="1" applyAlignment="1">
      <alignment wrapText="1"/>
    </xf>
    <xf numFmtId="164" fontId="9" fillId="0" borderId="3" xfId="0" applyNumberFormat="1" applyFont="1" applyFill="1" applyBorder="1" applyAlignment="1">
      <alignment horizontal="right"/>
    </xf>
    <xf numFmtId="164" fontId="11" fillId="0" borderId="3" xfId="0" applyNumberFormat="1" applyFont="1" applyFill="1" applyBorder="1" applyAlignment="1">
      <alignment horizontal="right"/>
    </xf>
    <xf numFmtId="164" fontId="11" fillId="0" borderId="3" xfId="2" applyNumberFormat="1" applyFont="1" applyFill="1" applyBorder="1" applyAlignment="1">
      <alignment horizontal="right"/>
    </xf>
    <xf numFmtId="0" fontId="11" fillId="2" borderId="2" xfId="0" applyFont="1" applyFill="1" applyBorder="1" applyAlignment="1">
      <alignment wrapText="1"/>
    </xf>
    <xf numFmtId="164" fontId="9" fillId="2" borderId="3" xfId="0" applyNumberFormat="1" applyFont="1" applyFill="1" applyBorder="1" applyAlignment="1">
      <alignment horizontal="right"/>
    </xf>
    <xf numFmtId="164" fontId="11" fillId="2" borderId="3" xfId="0" applyNumberFormat="1" applyFont="1" applyFill="1" applyBorder="1" applyAlignment="1">
      <alignment horizontal="right"/>
    </xf>
    <xf numFmtId="164" fontId="11" fillId="2" borderId="3" xfId="2" applyNumberFormat="1" applyFont="1" applyFill="1" applyBorder="1" applyAlignment="1">
      <alignment horizontal="right"/>
    </xf>
    <xf numFmtId="164" fontId="9" fillId="0" borderId="3" xfId="2" applyNumberFormat="1" applyFont="1" applyFill="1" applyBorder="1" applyAlignment="1">
      <alignment horizontal="right"/>
    </xf>
    <xf numFmtId="166" fontId="0" fillId="0" borderId="0" xfId="0" applyNumberFormat="1" applyFont="1"/>
    <xf numFmtId="166" fontId="9" fillId="2" borderId="3" xfId="0" applyNumberFormat="1" applyFont="1" applyFill="1" applyBorder="1" applyAlignment="1">
      <alignment horizontal="right"/>
    </xf>
    <xf numFmtId="166" fontId="9" fillId="0" borderId="1" xfId="0" applyNumberFormat="1" applyFont="1" applyFill="1" applyBorder="1" applyAlignment="1">
      <alignment horizontal="right"/>
    </xf>
    <xf numFmtId="164" fontId="9" fillId="2" borderId="3" xfId="2" applyNumberFormat="1" applyFont="1" applyFill="1" applyBorder="1" applyAlignment="1">
      <alignment horizontal="right"/>
    </xf>
    <xf numFmtId="2" fontId="0" fillId="0" borderId="0" xfId="0" applyNumberFormat="1" applyFont="1"/>
    <xf numFmtId="166" fontId="9" fillId="0" borderId="0" xfId="0" applyNumberFormat="1" applyFont="1" applyFill="1" applyBorder="1" applyAlignment="1">
      <alignment horizontal="right"/>
    </xf>
    <xf numFmtId="164" fontId="9" fillId="2" borderId="3" xfId="0" quotePrefix="1" applyNumberFormat="1" applyFont="1" applyFill="1" applyBorder="1" applyAlignment="1">
      <alignment horizontal="right"/>
    </xf>
    <xf numFmtId="164" fontId="17" fillId="4" borderId="3" xfId="0" applyNumberFormat="1" applyFont="1" applyFill="1" applyBorder="1" applyAlignment="1">
      <alignment horizontal="left"/>
    </xf>
    <xf numFmtId="164" fontId="17" fillId="4" borderId="3" xfId="0" applyNumberFormat="1" applyFont="1" applyFill="1" applyBorder="1" applyAlignment="1">
      <alignment horizontal="right"/>
    </xf>
    <xf numFmtId="0" fontId="3" fillId="0" borderId="0" xfId="0" quotePrefix="1" applyNumberFormat="1" applyFont="1" applyFill="1" applyBorder="1" applyAlignment="1">
      <alignment horizontal="right"/>
    </xf>
    <xf numFmtId="0" fontId="3" fillId="0" borderId="0" xfId="0" quotePrefix="1" applyNumberFormat="1" applyFont="1" applyAlignment="1">
      <alignment horizontal="right"/>
    </xf>
    <xf numFmtId="0" fontId="10" fillId="2" borderId="2" xfId="0" applyFont="1" applyFill="1" applyBorder="1"/>
    <xf numFmtId="166" fontId="3" fillId="0" borderId="0" xfId="0" quotePrefix="1" applyNumberFormat="1" applyFont="1" applyAlignment="1">
      <alignment horizontal="right"/>
    </xf>
    <xf numFmtId="0" fontId="10" fillId="2" borderId="2" xfId="0" applyFont="1" applyFill="1" applyBorder="1" applyAlignment="1">
      <alignment horizontal="left" wrapText="1" indent="1"/>
    </xf>
    <xf numFmtId="164" fontId="10" fillId="2" borderId="3" xfId="0" applyNumberFormat="1" applyFont="1" applyFill="1" applyBorder="1"/>
    <xf numFmtId="164" fontId="14" fillId="2" borderId="3" xfId="0" applyNumberFormat="1" applyFont="1" applyFill="1" applyBorder="1"/>
    <xf numFmtId="0" fontId="10" fillId="2" borderId="2" xfId="0" quotePrefix="1" applyNumberFormat="1" applyFont="1" applyFill="1" applyBorder="1" applyAlignment="1">
      <alignment horizontal="right"/>
    </xf>
    <xf numFmtId="0" fontId="10" fillId="0" borderId="2" xfId="0" applyFont="1" applyFill="1" applyBorder="1" applyAlignment="1">
      <alignment horizontal="left" wrapText="1" indent="1"/>
    </xf>
    <xf numFmtId="164" fontId="10" fillId="0" borderId="3" xfId="0" applyNumberFormat="1" applyFont="1" applyFill="1" applyBorder="1"/>
    <xf numFmtId="0" fontId="0" fillId="0" borderId="0" xfId="0" quotePrefix="1" applyNumberFormat="1" applyFont="1" applyAlignment="1">
      <alignment horizontal="right"/>
    </xf>
    <xf numFmtId="166" fontId="10" fillId="2" borderId="2" xfId="0" applyNumberFormat="1" applyFont="1" applyFill="1" applyBorder="1"/>
    <xf numFmtId="0" fontId="16" fillId="0" borderId="2" xfId="0" applyFont="1" applyFill="1" applyBorder="1" applyAlignment="1">
      <alignment wrapText="1"/>
    </xf>
    <xf numFmtId="164" fontId="21" fillId="0" borderId="3" xfId="0" applyNumberFormat="1" applyFont="1" applyFill="1" applyBorder="1"/>
    <xf numFmtId="0" fontId="0" fillId="0" borderId="0" xfId="0" applyFont="1" applyFill="1" applyBorder="1"/>
    <xf numFmtId="164" fontId="10" fillId="0" borderId="1" xfId="0" applyNumberFormat="1" applyFont="1" applyFill="1" applyBorder="1"/>
    <xf numFmtId="2" fontId="0" fillId="0" borderId="0" xfId="0" applyNumberFormat="1"/>
    <xf numFmtId="0" fontId="14" fillId="0" borderId="0" xfId="0" applyFont="1"/>
    <xf numFmtId="0" fontId="7" fillId="0" borderId="0" xfId="0" applyFont="1" applyAlignment="1">
      <alignment wrapText="1"/>
    </xf>
    <xf numFmtId="3" fontId="14" fillId="0" borderId="3" xfId="0" applyNumberFormat="1" applyFont="1" applyFill="1" applyBorder="1" applyAlignment="1">
      <alignment horizontal="right"/>
    </xf>
    <xf numFmtId="3" fontId="14" fillId="0" borderId="1" xfId="0" applyNumberFormat="1" applyFont="1" applyFill="1" applyBorder="1" applyAlignment="1">
      <alignment horizontal="right"/>
    </xf>
    <xf numFmtId="164" fontId="14" fillId="0" borderId="1" xfId="2" applyNumberFormat="1" applyFont="1" applyFill="1" applyBorder="1" applyAlignment="1">
      <alignment horizontal="right"/>
    </xf>
    <xf numFmtId="0" fontId="7" fillId="2" borderId="2" xfId="0" applyFont="1" applyFill="1" applyBorder="1" applyAlignment="1">
      <alignment horizontal="left"/>
    </xf>
    <xf numFmtId="0" fontId="7" fillId="2" borderId="3" xfId="0" applyFont="1" applyFill="1" applyBorder="1"/>
    <xf numFmtId="164" fontId="14" fillId="2" borderId="3" xfId="2" applyNumberFormat="1" applyFont="1" applyFill="1" applyBorder="1" applyAlignment="1">
      <alignment horizontal="right"/>
    </xf>
    <xf numFmtId="3" fontId="14" fillId="2" borderId="3" xfId="0" applyNumberFormat="1" applyFont="1" applyFill="1" applyBorder="1" applyAlignment="1">
      <alignment horizontal="right"/>
    </xf>
    <xf numFmtId="49" fontId="14" fillId="0" borderId="1" xfId="2" applyNumberFormat="1" applyFont="1" applyFill="1" applyBorder="1" applyAlignment="1">
      <alignment horizontal="right"/>
    </xf>
    <xf numFmtId="164" fontId="7" fillId="0" borderId="0" xfId="0" applyNumberFormat="1" applyFont="1"/>
    <xf numFmtId="164" fontId="14" fillId="2" borderId="3" xfId="2" quotePrefix="1" applyNumberFormat="1" applyFont="1" applyFill="1" applyBorder="1" applyAlignment="1">
      <alignment horizontal="right"/>
    </xf>
    <xf numFmtId="0" fontId="18" fillId="2" borderId="2" xfId="0" applyFont="1" applyFill="1" applyBorder="1" applyAlignment="1">
      <alignment horizontal="left"/>
    </xf>
    <xf numFmtId="0" fontId="18" fillId="2" borderId="3" xfId="0" applyFont="1" applyFill="1" applyBorder="1"/>
    <xf numFmtId="3" fontId="21" fillId="2" borderId="3" xfId="0" applyNumberFormat="1" applyFont="1" applyFill="1" applyBorder="1" applyAlignment="1">
      <alignment horizontal="right"/>
    </xf>
    <xf numFmtId="3" fontId="21" fillId="2" borderId="1" xfId="0" applyNumberFormat="1" applyFont="1" applyFill="1" applyBorder="1" applyAlignment="1">
      <alignment horizontal="right"/>
    </xf>
    <xf numFmtId="3" fontId="21" fillId="2" borderId="0" xfId="0" applyNumberFormat="1" applyFont="1" applyFill="1" applyBorder="1" applyAlignment="1">
      <alignment horizontal="right"/>
    </xf>
    <xf numFmtId="164" fontId="21" fillId="2" borderId="3" xfId="2" applyNumberFormat="1" applyFont="1" applyFill="1" applyBorder="1" applyAlignment="1">
      <alignment horizontal="right"/>
    </xf>
    <xf numFmtId="49" fontId="21" fillId="0" borderId="1" xfId="2" applyNumberFormat="1" applyFont="1" applyFill="1" applyBorder="1" applyAlignment="1">
      <alignment horizontal="right"/>
    </xf>
    <xf numFmtId="2" fontId="7" fillId="0" borderId="0" xfId="0" applyNumberFormat="1" applyFont="1"/>
    <xf numFmtId="0" fontId="30" fillId="0" borderId="0" xfId="0" applyFont="1"/>
    <xf numFmtId="0" fontId="31" fillId="0" borderId="0" xfId="0" applyFont="1"/>
    <xf numFmtId="0" fontId="32" fillId="0" borderId="0" xfId="0" applyFont="1" applyFill="1" applyAlignment="1">
      <alignment vertical="center"/>
    </xf>
    <xf numFmtId="0" fontId="0" fillId="0" borderId="2" xfId="0" applyFont="1" applyFill="1" applyBorder="1" applyAlignment="1">
      <alignment horizontal="left" wrapText="1"/>
    </xf>
    <xf numFmtId="0" fontId="0" fillId="0" borderId="3" xfId="0" applyFont="1" applyFill="1" applyBorder="1"/>
    <xf numFmtId="3" fontId="0" fillId="0" borderId="3" xfId="0" applyNumberFormat="1" applyFont="1" applyFill="1" applyBorder="1"/>
    <xf numFmtId="164" fontId="0" fillId="0" borderId="3" xfId="2" applyNumberFormat="1" applyFont="1" applyFill="1" applyBorder="1" applyAlignment="1">
      <alignment horizontal="right"/>
    </xf>
    <xf numFmtId="164" fontId="0" fillId="0" borderId="1" xfId="0" applyNumberFormat="1" applyFont="1" applyFill="1" applyBorder="1" applyAlignment="1">
      <alignment horizontal="right"/>
    </xf>
    <xf numFmtId="3" fontId="0" fillId="0" borderId="0" xfId="0" applyNumberFormat="1" applyFont="1"/>
    <xf numFmtId="0" fontId="33" fillId="2" borderId="2" xfId="0" applyFont="1" applyFill="1" applyBorder="1" applyAlignment="1">
      <alignment horizontal="left" wrapText="1"/>
    </xf>
    <xf numFmtId="0" fontId="33" fillId="2" borderId="3" xfId="0" applyFont="1" applyFill="1" applyBorder="1"/>
    <xf numFmtId="164" fontId="33" fillId="2" borderId="3" xfId="0" applyNumberFormat="1" applyFont="1" applyFill="1" applyBorder="1"/>
    <xf numFmtId="164" fontId="33" fillId="2" borderId="1" xfId="0" applyNumberFormat="1" applyFont="1" applyFill="1" applyBorder="1" applyAlignment="1">
      <alignment horizontal="right"/>
    </xf>
    <xf numFmtId="0" fontId="0" fillId="0" borderId="2" xfId="0" applyFont="1" applyFill="1" applyBorder="1" applyAlignment="1">
      <alignment horizontal="left"/>
    </xf>
    <xf numFmtId="0" fontId="33" fillId="2" borderId="2" xfId="0" applyFont="1" applyFill="1" applyBorder="1" applyAlignment="1">
      <alignment horizontal="left"/>
    </xf>
    <xf numFmtId="49" fontId="33" fillId="2" borderId="1" xfId="0" applyNumberFormat="1" applyFont="1" applyFill="1" applyBorder="1" applyAlignment="1">
      <alignment horizontal="right"/>
    </xf>
    <xf numFmtId="0" fontId="3" fillId="0" borderId="3" xfId="0" applyFont="1" applyFill="1" applyBorder="1"/>
    <xf numFmtId="3" fontId="3" fillId="0" borderId="3" xfId="0" applyNumberFormat="1" applyFont="1" applyFill="1" applyBorder="1"/>
    <xf numFmtId="164" fontId="3" fillId="0" borderId="3" xfId="2" applyNumberFormat="1" applyFont="1" applyFill="1" applyBorder="1" applyAlignment="1">
      <alignment horizontal="right"/>
    </xf>
    <xf numFmtId="164" fontId="3" fillId="0" borderId="1" xfId="0" applyNumberFormat="1" applyFont="1" applyFill="1" applyBorder="1" applyAlignment="1">
      <alignment horizontal="right"/>
    </xf>
    <xf numFmtId="0" fontId="34" fillId="2" borderId="2" xfId="0" applyFont="1" applyFill="1" applyBorder="1" applyAlignment="1">
      <alignment horizontal="left"/>
    </xf>
    <xf numFmtId="0" fontId="34" fillId="2" borderId="3" xfId="0" applyFont="1" applyFill="1" applyBorder="1"/>
    <xf numFmtId="164" fontId="34" fillId="2" borderId="3" xfId="0" applyNumberFormat="1" applyFont="1" applyFill="1" applyBorder="1"/>
    <xf numFmtId="164" fontId="34" fillId="2" borderId="1" xfId="0" applyNumberFormat="1" applyFont="1" applyFill="1" applyBorder="1" applyAlignment="1">
      <alignment horizontal="right"/>
    </xf>
    <xf numFmtId="0" fontId="15" fillId="0" borderId="0" xfId="0" applyFont="1" applyFill="1"/>
    <xf numFmtId="0" fontId="3" fillId="0" borderId="0" xfId="0" applyFont="1" applyFill="1"/>
    <xf numFmtId="0" fontId="0" fillId="0" borderId="0" xfId="0" applyFont="1" applyBorder="1"/>
    <xf numFmtId="0" fontId="0" fillId="0" borderId="1" xfId="0" applyFont="1" applyBorder="1"/>
    <xf numFmtId="164" fontId="0" fillId="0" borderId="1" xfId="0" applyNumberFormat="1" applyFont="1" applyBorder="1"/>
    <xf numFmtId="0" fontId="0" fillId="3" borderId="0" xfId="0" applyFont="1" applyFill="1" applyBorder="1"/>
    <xf numFmtId="0" fontId="0" fillId="3" borderId="1" xfId="0" applyFont="1" applyFill="1" applyBorder="1"/>
    <xf numFmtId="164" fontId="0" fillId="3" borderId="1" xfId="0" applyNumberFormat="1" applyFont="1" applyFill="1" applyBorder="1"/>
    <xf numFmtId="3" fontId="0" fillId="3" borderId="1" xfId="0" applyNumberFormat="1" applyFont="1" applyFill="1" applyBorder="1"/>
    <xf numFmtId="164" fontId="0" fillId="3" borderId="1" xfId="2" applyNumberFormat="1" applyFont="1" applyFill="1" applyBorder="1"/>
    <xf numFmtId="164" fontId="0" fillId="0" borderId="1" xfId="2" applyNumberFormat="1" applyFont="1" applyBorder="1"/>
    <xf numFmtId="164" fontId="11" fillId="3" borderId="1" xfId="0" applyNumberFormat="1" applyFont="1" applyFill="1" applyBorder="1"/>
    <xf numFmtId="3" fontId="11" fillId="3" borderId="1" xfId="0" applyNumberFormat="1" applyFont="1" applyFill="1" applyBorder="1"/>
    <xf numFmtId="164" fontId="11" fillId="0" borderId="1" xfId="0" applyNumberFormat="1" applyFont="1" applyBorder="1"/>
    <xf numFmtId="0" fontId="9" fillId="0" borderId="2" xfId="0" applyFont="1" applyFill="1" applyBorder="1" applyAlignment="1">
      <alignment vertical="center"/>
    </xf>
    <xf numFmtId="0" fontId="9" fillId="2" borderId="2" xfId="0" applyFont="1" applyFill="1" applyBorder="1" applyAlignment="1">
      <alignment vertical="center"/>
    </xf>
    <xf numFmtId="3" fontId="9" fillId="0" borderId="1" xfId="0" applyNumberFormat="1" applyFont="1" applyFill="1" applyBorder="1" applyAlignment="1">
      <alignment horizontal="right" vertical="center" wrapText="1"/>
    </xf>
    <xf numFmtId="3" fontId="9" fillId="2" borderId="1" xfId="0" applyNumberFormat="1" applyFont="1" applyFill="1" applyBorder="1" applyAlignment="1">
      <alignment horizontal="right" vertical="center" wrapText="1"/>
    </xf>
    <xf numFmtId="0" fontId="9" fillId="2" borderId="2" xfId="0" applyFont="1" applyFill="1" applyBorder="1" applyAlignment="1">
      <alignment vertical="center" wrapText="1"/>
    </xf>
    <xf numFmtId="0" fontId="9" fillId="0" borderId="2" xfId="0" applyFont="1" applyFill="1" applyBorder="1" applyAlignment="1">
      <alignment vertical="center" wrapText="1"/>
    </xf>
    <xf numFmtId="10" fontId="0" fillId="0" borderId="0" xfId="0" applyNumberFormat="1"/>
    <xf numFmtId="0" fontId="27" fillId="0" borderId="0" xfId="0" applyFont="1" applyFill="1" applyBorder="1"/>
    <xf numFmtId="0" fontId="27" fillId="0" borderId="1" xfId="0" applyFont="1" applyFill="1" applyBorder="1"/>
    <xf numFmtId="0" fontId="0" fillId="0" borderId="0" xfId="0" applyFont="1" applyFill="1" applyBorder="1" applyAlignment="1">
      <alignment horizontal="left" vertical="center" wrapText="1"/>
    </xf>
    <xf numFmtId="0" fontId="0" fillId="0" borderId="1" xfId="0" applyFont="1" applyFill="1" applyBorder="1"/>
    <xf numFmtId="164" fontId="0" fillId="0" borderId="1" xfId="0" applyNumberFormat="1" applyFont="1" applyFill="1" applyBorder="1"/>
    <xf numFmtId="3" fontId="0" fillId="0" borderId="1" xfId="0" applyNumberFormat="1" applyFont="1" applyFill="1" applyBorder="1"/>
    <xf numFmtId="164" fontId="33" fillId="0" borderId="1" xfId="0" applyNumberFormat="1" applyFont="1" applyFill="1" applyBorder="1"/>
    <xf numFmtId="1" fontId="0" fillId="0" borderId="1" xfId="0" applyNumberFormat="1" applyFont="1" applyFill="1" applyBorder="1"/>
    <xf numFmtId="164" fontId="33" fillId="0" borderId="1" xfId="2" applyNumberFormat="1" applyFont="1" applyFill="1" applyBorder="1"/>
    <xf numFmtId="164" fontId="35" fillId="0" borderId="0" xfId="2" applyNumberFormat="1" applyFont="1"/>
    <xf numFmtId="0" fontId="0" fillId="2" borderId="0" xfId="0" applyFont="1" applyFill="1" applyBorder="1" applyAlignment="1">
      <alignment horizontal="left" vertical="center" wrapText="1"/>
    </xf>
    <xf numFmtId="0" fontId="0" fillId="2" borderId="1" xfId="0" applyFont="1" applyFill="1" applyBorder="1"/>
    <xf numFmtId="164" fontId="0" fillId="2" borderId="1" xfId="0" applyNumberFormat="1" applyFont="1" applyFill="1" applyBorder="1"/>
    <xf numFmtId="3" fontId="0" fillId="2" borderId="1" xfId="0" applyNumberFormat="1" applyFont="1" applyFill="1" applyBorder="1"/>
    <xf numFmtId="164" fontId="33" fillId="2" borderId="1" xfId="0" applyNumberFormat="1" applyFont="1" applyFill="1" applyBorder="1"/>
    <xf numFmtId="1" fontId="0" fillId="2" borderId="1" xfId="0" applyNumberFormat="1" applyFont="1" applyFill="1" applyBorder="1"/>
    <xf numFmtId="164" fontId="33" fillId="2" borderId="1" xfId="2" applyNumberFormat="1" applyFont="1" applyFill="1" applyBorder="1"/>
    <xf numFmtId="164" fontId="35" fillId="2" borderId="1" xfId="2" applyNumberFormat="1" applyFont="1" applyFill="1" applyBorder="1"/>
    <xf numFmtId="1" fontId="11" fillId="2" borderId="1" xfId="2" applyNumberFormat="1" applyFont="1" applyFill="1" applyBorder="1"/>
    <xf numFmtId="1" fontId="0" fillId="2" borderId="1" xfId="2" applyNumberFormat="1" applyFont="1" applyFill="1" applyBorder="1"/>
    <xf numFmtId="164" fontId="0" fillId="2" borderId="1" xfId="2" applyNumberFormat="1" applyFont="1" applyFill="1" applyBorder="1"/>
    <xf numFmtId="164" fontId="24" fillId="0" borderId="1" xfId="0" applyNumberFormat="1" applyFont="1" applyFill="1" applyBorder="1"/>
    <xf numFmtId="164" fontId="24" fillId="0" borderId="1" xfId="2" applyNumberFormat="1" applyFont="1" applyFill="1" applyBorder="1"/>
    <xf numFmtId="164" fontId="24" fillId="2" borderId="1" xfId="0" applyNumberFormat="1" applyFont="1" applyFill="1" applyBorder="1"/>
    <xf numFmtId="164" fontId="24" fillId="2" borderId="1" xfId="2" applyNumberFormat="1" applyFont="1" applyFill="1" applyBorder="1"/>
    <xf numFmtId="3" fontId="11" fillId="2" borderId="1" xfId="0" applyNumberFormat="1" applyFont="1" applyFill="1" applyBorder="1"/>
    <xf numFmtId="3" fontId="11" fillId="0" borderId="1" xfId="0" applyNumberFormat="1" applyFont="1" applyFill="1" applyBorder="1"/>
    <xf numFmtId="0" fontId="0" fillId="2" borderId="1" xfId="0" applyNumberFormat="1" applyFont="1" applyFill="1" applyBorder="1"/>
    <xf numFmtId="1" fontId="11" fillId="0" borderId="1" xfId="2" applyNumberFormat="1" applyFont="1" applyFill="1" applyBorder="1"/>
    <xf numFmtId="0" fontId="3" fillId="0" borderId="0" xfId="0" applyFont="1" applyFill="1" applyBorder="1" applyAlignment="1">
      <alignment horizontal="left" vertical="center" wrapText="1"/>
    </xf>
    <xf numFmtId="0" fontId="3" fillId="0" borderId="1" xfId="0" applyFont="1" applyFill="1" applyBorder="1"/>
    <xf numFmtId="164" fontId="3" fillId="0" borderId="1" xfId="0" applyNumberFormat="1" applyFont="1" applyFill="1" applyBorder="1"/>
    <xf numFmtId="164" fontId="34" fillId="0" borderId="1" xfId="0" applyNumberFormat="1" applyFont="1" applyFill="1" applyBorder="1"/>
    <xf numFmtId="1" fontId="3" fillId="0" borderId="1" xfId="0" applyNumberFormat="1" applyFont="1" applyFill="1" applyBorder="1"/>
    <xf numFmtId="164" fontId="23" fillId="0" borderId="1" xfId="0" applyNumberFormat="1" applyFont="1" applyFill="1" applyBorder="1"/>
    <xf numFmtId="164" fontId="23" fillId="0" borderId="1" xfId="2" applyNumberFormat="1" applyFont="1" applyFill="1" applyBorder="1"/>
    <xf numFmtId="164" fontId="36" fillId="0" borderId="0" xfId="2" applyNumberFormat="1" applyFont="1"/>
    <xf numFmtId="0" fontId="3" fillId="2" borderId="0" xfId="0" applyFont="1" applyFill="1" applyBorder="1" applyAlignment="1">
      <alignment horizontal="left" vertical="center" wrapText="1"/>
    </xf>
    <xf numFmtId="0" fontId="3" fillId="2" borderId="1" xfId="0" applyFont="1" applyFill="1" applyBorder="1"/>
    <xf numFmtId="164" fontId="3" fillId="2" borderId="1" xfId="0" applyNumberFormat="1" applyFont="1" applyFill="1" applyBorder="1"/>
    <xf numFmtId="3" fontId="3" fillId="2" borderId="1" xfId="0" applyNumberFormat="1" applyFont="1" applyFill="1" applyBorder="1"/>
    <xf numFmtId="164" fontId="34" fillId="2" borderId="1" xfId="0" applyNumberFormat="1" applyFont="1" applyFill="1" applyBorder="1"/>
    <xf numFmtId="1" fontId="3" fillId="2" borderId="1" xfId="0" applyNumberFormat="1" applyFont="1" applyFill="1" applyBorder="1"/>
    <xf numFmtId="164" fontId="23" fillId="2" borderId="1" xfId="0" applyNumberFormat="1" applyFont="1" applyFill="1" applyBorder="1"/>
    <xf numFmtId="164" fontId="23" fillId="2" borderId="1" xfId="2" applyNumberFormat="1" applyFont="1" applyFill="1" applyBorder="1"/>
    <xf numFmtId="0" fontId="26" fillId="0" borderId="0" xfId="0" applyFont="1"/>
    <xf numFmtId="164" fontId="0" fillId="0" borderId="0" xfId="0" applyNumberFormat="1" applyFont="1" applyFill="1" applyBorder="1"/>
    <xf numFmtId="164" fontId="0" fillId="0" borderId="0" xfId="2" applyNumberFormat="1" applyFont="1" applyFill="1" applyBorder="1"/>
    <xf numFmtId="164" fontId="11" fillId="0" borderId="0" xfId="2" applyNumberFormat="1" applyFont="1" applyFill="1" applyBorder="1"/>
    <xf numFmtId="0" fontId="11" fillId="0" borderId="0" xfId="0" applyNumberFormat="1" applyFont="1" applyFill="1" applyBorder="1"/>
    <xf numFmtId="0" fontId="0" fillId="0" borderId="2" xfId="0" applyFont="1" applyFill="1" applyBorder="1"/>
    <xf numFmtId="164" fontId="0" fillId="0" borderId="3" xfId="2" applyNumberFormat="1" applyFont="1" applyFill="1" applyBorder="1"/>
    <xf numFmtId="164" fontId="0" fillId="0" borderId="1" xfId="2" applyNumberFormat="1" applyFont="1" applyFill="1" applyBorder="1"/>
    <xf numFmtId="0" fontId="0" fillId="2" borderId="2" xfId="0" applyFont="1" applyFill="1" applyBorder="1"/>
    <xf numFmtId="164" fontId="0" fillId="2" borderId="3" xfId="0" applyNumberFormat="1" applyFont="1" applyFill="1" applyBorder="1"/>
    <xf numFmtId="164" fontId="0" fillId="0" borderId="3" xfId="0" applyNumberFormat="1" applyFont="1" applyFill="1" applyBorder="1"/>
    <xf numFmtId="0" fontId="27" fillId="0" borderId="0" xfId="0" applyFont="1" applyBorder="1"/>
    <xf numFmtId="0" fontId="27" fillId="0" borderId="1" xfId="0" applyFont="1" applyBorder="1"/>
    <xf numFmtId="0" fontId="27" fillId="0" borderId="0" xfId="0" applyFont="1" applyBorder="1" applyAlignment="1">
      <alignment wrapText="1"/>
    </xf>
    <xf numFmtId="0" fontId="27" fillId="0" borderId="1" xfId="0" applyFont="1" applyBorder="1" applyAlignment="1">
      <alignment wrapText="1"/>
    </xf>
    <xf numFmtId="0" fontId="0" fillId="3" borderId="0" xfId="0" applyFont="1" applyFill="1" applyBorder="1" applyAlignment="1">
      <alignment horizontal="left" vertical="center"/>
    </xf>
    <xf numFmtId="3" fontId="0" fillId="3" borderId="1" xfId="0" applyNumberFormat="1" applyFont="1" applyFill="1" applyBorder="1" applyAlignment="1">
      <alignment horizontal="right" wrapText="1"/>
    </xf>
    <xf numFmtId="164" fontId="0" fillId="3" borderId="1" xfId="0" applyNumberFormat="1" applyFont="1" applyFill="1" applyBorder="1" applyAlignment="1">
      <alignment horizontal="right" wrapText="1"/>
    </xf>
    <xf numFmtId="164" fontId="35" fillId="3" borderId="1" xfId="2" applyNumberFormat="1" applyFont="1" applyFill="1" applyBorder="1"/>
    <xf numFmtId="1" fontId="0" fillId="3" borderId="1" xfId="2" applyNumberFormat="1" applyFont="1" applyFill="1" applyBorder="1"/>
    <xf numFmtId="0" fontId="0" fillId="0" borderId="0" xfId="0" applyFont="1" applyBorder="1" applyAlignment="1">
      <alignment horizontal="left" vertical="center"/>
    </xf>
    <xf numFmtId="3" fontId="0" fillId="0" borderId="1" xfId="0" applyNumberFormat="1" applyFont="1" applyBorder="1" applyAlignment="1">
      <alignment horizontal="right" wrapText="1"/>
    </xf>
    <xf numFmtId="164" fontId="0" fillId="0" borderId="1" xfId="0" applyNumberFormat="1" applyFont="1" applyBorder="1" applyAlignment="1">
      <alignment horizontal="right" wrapText="1"/>
    </xf>
    <xf numFmtId="164" fontId="35" fillId="0" borderId="1" xfId="2" applyNumberFormat="1" applyFont="1" applyBorder="1"/>
    <xf numFmtId="1" fontId="0" fillId="0" borderId="1" xfId="2" applyNumberFormat="1" applyFont="1" applyBorder="1"/>
    <xf numFmtId="0" fontId="0" fillId="0" borderId="0" xfId="0" applyFont="1" applyBorder="1" applyAlignment="1">
      <alignment horizontal="left" vertical="center" wrapText="1"/>
    </xf>
    <xf numFmtId="0" fontId="0" fillId="3" borderId="0" xfId="0" applyFont="1" applyFill="1" applyBorder="1" applyAlignment="1">
      <alignment horizontal="left" vertical="center" wrapText="1"/>
    </xf>
    <xf numFmtId="0" fontId="0" fillId="0" borderId="0" xfId="0" applyFont="1" applyBorder="1" applyAlignment="1">
      <alignment horizontal="center" vertical="center" wrapText="1"/>
    </xf>
    <xf numFmtId="0" fontId="3" fillId="3" borderId="0" xfId="0" applyFont="1" applyFill="1" applyBorder="1" applyAlignment="1">
      <alignment horizontal="left" vertical="center" wrapText="1"/>
    </xf>
    <xf numFmtId="0" fontId="3" fillId="3" borderId="1" xfId="0" applyFont="1" applyFill="1" applyBorder="1"/>
    <xf numFmtId="3" fontId="3" fillId="3" borderId="1" xfId="0" applyNumberFormat="1" applyFont="1" applyFill="1" applyBorder="1"/>
    <xf numFmtId="164" fontId="3" fillId="3" borderId="1" xfId="0" applyNumberFormat="1" applyFont="1" applyFill="1" applyBorder="1"/>
    <xf numFmtId="164" fontId="22" fillId="3" borderId="1" xfId="0" applyNumberFormat="1" applyFont="1" applyFill="1" applyBorder="1"/>
    <xf numFmtId="164" fontId="36" fillId="3" borderId="1" xfId="2" applyNumberFormat="1" applyFont="1" applyFill="1" applyBorder="1"/>
    <xf numFmtId="0" fontId="3" fillId="0" borderId="0" xfId="0" applyFont="1" applyBorder="1" applyAlignment="1">
      <alignment horizontal="center" vertical="center" wrapText="1"/>
    </xf>
    <xf numFmtId="0" fontId="3" fillId="0" borderId="1" xfId="0" applyFont="1" applyBorder="1"/>
    <xf numFmtId="3" fontId="3" fillId="0" borderId="1" xfId="0" applyNumberFormat="1" applyFont="1" applyBorder="1"/>
    <xf numFmtId="164" fontId="22" fillId="0" borderId="1" xfId="0" applyNumberFormat="1" applyFont="1" applyBorder="1"/>
    <xf numFmtId="164" fontId="36" fillId="0" borderId="1" xfId="2" applyNumberFormat="1" applyFont="1" applyBorder="1"/>
    <xf numFmtId="0" fontId="3" fillId="3" borderId="0" xfId="0" applyFont="1" applyFill="1" applyBorder="1" applyAlignment="1">
      <alignment horizontal="center" vertical="center" wrapText="1"/>
    </xf>
    <xf numFmtId="0" fontId="37" fillId="0" borderId="1" xfId="0" applyFont="1" applyBorder="1"/>
    <xf numFmtId="0" fontId="27" fillId="3" borderId="0" xfId="0" applyFont="1" applyFill="1" applyBorder="1" applyAlignment="1">
      <alignment horizontal="left"/>
    </xf>
    <xf numFmtId="0" fontId="27" fillId="3" borderId="1" xfId="0" applyFont="1" applyFill="1" applyBorder="1" applyAlignment="1">
      <alignment horizontal="center"/>
    </xf>
    <xf numFmtId="0" fontId="38" fillId="3" borderId="1" xfId="0" applyFont="1" applyFill="1" applyBorder="1" applyAlignment="1">
      <alignment horizontal="center"/>
    </xf>
    <xf numFmtId="0" fontId="11" fillId="0" borderId="0" xfId="0" applyFont="1" applyBorder="1" applyAlignment="1">
      <alignment horizontal="left" vertical="center"/>
    </xf>
    <xf numFmtId="0" fontId="11" fillId="0" borderId="1" xfId="0" applyFont="1" applyBorder="1"/>
    <xf numFmtId="164" fontId="11" fillId="0" borderId="1" xfId="0" applyNumberFormat="1" applyFont="1" applyBorder="1" applyAlignment="1">
      <alignment horizontal="right" wrapText="1"/>
    </xf>
    <xf numFmtId="164" fontId="24" fillId="0" borderId="1" xfId="2" applyNumberFormat="1" applyFont="1" applyBorder="1"/>
    <xf numFmtId="1" fontId="11" fillId="0" borderId="1" xfId="2" applyNumberFormat="1" applyFont="1" applyBorder="1"/>
    <xf numFmtId="9" fontId="0" fillId="0" borderId="0" xfId="2" applyFont="1"/>
    <xf numFmtId="0" fontId="2" fillId="3" borderId="0" xfId="0" applyFont="1" applyFill="1" applyBorder="1" applyAlignment="1">
      <alignment horizontal="left" vertical="center"/>
    </xf>
    <xf numFmtId="0" fontId="11" fillId="3" borderId="1" xfId="0" applyFont="1" applyFill="1" applyBorder="1"/>
    <xf numFmtId="164" fontId="11" fillId="3" borderId="1" xfId="0" applyNumberFormat="1" applyFont="1" applyFill="1" applyBorder="1" applyAlignment="1">
      <alignment horizontal="right" wrapText="1"/>
    </xf>
    <xf numFmtId="164" fontId="24" fillId="3" borderId="1" xfId="2" applyNumberFormat="1" applyFont="1" applyFill="1" applyBorder="1"/>
    <xf numFmtId="1" fontId="11" fillId="3" borderId="1" xfId="2" applyNumberFormat="1" applyFont="1" applyFill="1" applyBorder="1"/>
    <xf numFmtId="0" fontId="2" fillId="0" borderId="0" xfId="0" applyFont="1" applyBorder="1" applyAlignment="1">
      <alignment horizontal="left" vertical="center"/>
    </xf>
    <xf numFmtId="0" fontId="0" fillId="3" borderId="0" xfId="0" applyFont="1" applyFill="1" applyBorder="1" applyAlignment="1">
      <alignment horizontal="center" vertical="center" wrapText="1"/>
    </xf>
    <xf numFmtId="0" fontId="3" fillId="0" borderId="0" xfId="0" applyFont="1" applyBorder="1" applyAlignment="1">
      <alignment horizontal="left" vertical="center" wrapText="1"/>
    </xf>
    <xf numFmtId="3" fontId="3" fillId="0" borderId="1" xfId="0" applyNumberFormat="1" applyFont="1" applyBorder="1" applyAlignment="1">
      <alignment horizontal="right" wrapText="1"/>
    </xf>
    <xf numFmtId="3" fontId="22" fillId="0" borderId="1" xfId="0" applyNumberFormat="1" applyFont="1" applyBorder="1"/>
    <xf numFmtId="164" fontId="23" fillId="0" borderId="1" xfId="2" applyNumberFormat="1" applyFont="1" applyBorder="1"/>
    <xf numFmtId="1" fontId="22" fillId="0" borderId="1" xfId="2" applyNumberFormat="1" applyFont="1" applyBorder="1"/>
    <xf numFmtId="3" fontId="3" fillId="3" borderId="1" xfId="0" applyNumberFormat="1" applyFont="1" applyFill="1" applyBorder="1" applyAlignment="1">
      <alignment horizontal="right" wrapText="1"/>
    </xf>
    <xf numFmtId="3" fontId="22" fillId="3" borderId="1" xfId="0" applyNumberFormat="1" applyFont="1" applyFill="1" applyBorder="1"/>
    <xf numFmtId="164" fontId="23" fillId="3" borderId="1" xfId="2" applyNumberFormat="1" applyFont="1" applyFill="1" applyBorder="1"/>
    <xf numFmtId="1" fontId="22" fillId="3" borderId="1" xfId="2" applyNumberFormat="1" applyFont="1" applyFill="1" applyBorder="1"/>
    <xf numFmtId="0" fontId="11" fillId="3" borderId="0" xfId="0" applyFont="1" applyFill="1" applyBorder="1" applyAlignment="1">
      <alignment horizontal="left" vertical="center"/>
    </xf>
    <xf numFmtId="0" fontId="26" fillId="0" borderId="0" xfId="0" applyFont="1" applyAlignment="1"/>
    <xf numFmtId="3" fontId="11" fillId="0" borderId="3" xfId="2" applyNumberFormat="1" applyFont="1" applyBorder="1" applyAlignment="1"/>
    <xf numFmtId="3" fontId="11" fillId="3" borderId="1" xfId="2" applyNumberFormat="1" applyFont="1" applyFill="1" applyBorder="1" applyAlignment="1"/>
    <xf numFmtId="164" fontId="0" fillId="3" borderId="3" xfId="2" applyNumberFormat="1" applyFont="1" applyFill="1" applyBorder="1"/>
    <xf numFmtId="3" fontId="11" fillId="3" borderId="3" xfId="2" applyNumberFormat="1" applyFont="1" applyFill="1" applyBorder="1" applyAlignment="1"/>
    <xf numFmtId="164" fontId="11" fillId="3" borderId="3" xfId="2" applyNumberFormat="1" applyFont="1" applyFill="1" applyBorder="1" applyAlignment="1"/>
    <xf numFmtId="0" fontId="18" fillId="0" borderId="2" xfId="0" applyFont="1" applyFill="1" applyBorder="1"/>
    <xf numFmtId="3" fontId="18" fillId="0" borderId="2" xfId="0" applyNumberFormat="1" applyFont="1" applyFill="1" applyBorder="1"/>
    <xf numFmtId="164" fontId="18" fillId="0" borderId="2" xfId="2" applyNumberFormat="1" applyFont="1" applyFill="1" applyBorder="1"/>
    <xf numFmtId="0" fontId="0" fillId="0" borderId="2" xfId="0" applyFont="1" applyBorder="1" applyAlignment="1">
      <alignment horizontal="left" vertical="center"/>
    </xf>
    <xf numFmtId="0" fontId="9" fillId="0" borderId="3" xfId="0" applyFont="1" applyBorder="1" applyAlignment="1">
      <alignment horizontal="right" vertical="center"/>
    </xf>
    <xf numFmtId="3" fontId="11" fillId="0" borderId="1" xfId="2" applyNumberFormat="1" applyFont="1" applyBorder="1" applyAlignment="1"/>
    <xf numFmtId="166" fontId="11" fillId="0" borderId="3" xfId="2" applyNumberFormat="1" applyFont="1" applyBorder="1" applyAlignment="1">
      <alignment horizontal="right"/>
    </xf>
    <xf numFmtId="0" fontId="0" fillId="3" borderId="2" xfId="0" applyFont="1" applyFill="1" applyBorder="1" applyAlignment="1">
      <alignment horizontal="left" vertical="center"/>
    </xf>
    <xf numFmtId="0" fontId="33" fillId="3" borderId="3" xfId="0" applyFont="1" applyFill="1" applyBorder="1" applyAlignment="1">
      <alignment horizontal="right" vertical="center"/>
    </xf>
    <xf numFmtId="166" fontId="24" fillId="3" borderId="1" xfId="2" quotePrefix="1" applyNumberFormat="1" applyFont="1" applyFill="1" applyBorder="1" applyAlignment="1">
      <alignment horizontal="right"/>
    </xf>
    <xf numFmtId="3" fontId="11" fillId="0" borderId="1" xfId="0" applyNumberFormat="1" applyFont="1" applyBorder="1" applyAlignment="1">
      <alignment horizontal="right"/>
    </xf>
    <xf numFmtId="0" fontId="11" fillId="3" borderId="2" xfId="0" applyFont="1" applyFill="1" applyBorder="1" applyAlignment="1">
      <alignment horizontal="left" vertical="center"/>
    </xf>
    <xf numFmtId="0" fontId="9" fillId="3" borderId="3" xfId="0" applyFont="1" applyFill="1" applyBorder="1" applyAlignment="1">
      <alignment horizontal="right" vertical="center"/>
    </xf>
    <xf numFmtId="166" fontId="0" fillId="3" borderId="2" xfId="0" applyNumberFormat="1" applyFont="1" applyFill="1" applyBorder="1" applyAlignment="1">
      <alignment horizontal="right" vertical="center"/>
    </xf>
    <xf numFmtId="0" fontId="11" fillId="0" borderId="2" xfId="0" applyFont="1" applyBorder="1" applyAlignment="1">
      <alignment horizontal="left" vertical="center"/>
    </xf>
    <xf numFmtId="0" fontId="24" fillId="0" borderId="3" xfId="0" applyFont="1" applyBorder="1" applyAlignment="1">
      <alignment horizontal="right" vertical="center"/>
    </xf>
    <xf numFmtId="166" fontId="35" fillId="0" borderId="0" xfId="0" quotePrefix="1" applyNumberFormat="1" applyFont="1" applyAlignment="1">
      <alignment horizontal="right"/>
    </xf>
    <xf numFmtId="0" fontId="11" fillId="3" borderId="3" xfId="0" applyFont="1" applyFill="1" applyBorder="1" applyAlignment="1">
      <alignment horizontal="right" vertical="center"/>
    </xf>
    <xf numFmtId="3" fontId="11" fillId="3" borderId="3" xfId="0" applyNumberFormat="1" applyFont="1" applyFill="1" applyBorder="1" applyAlignment="1">
      <alignment horizontal="right"/>
    </xf>
    <xf numFmtId="3" fontId="11" fillId="3" borderId="1" xfId="0" applyNumberFormat="1" applyFont="1" applyFill="1" applyBorder="1" applyAlignment="1">
      <alignment horizontal="right"/>
    </xf>
    <xf numFmtId="166" fontId="35" fillId="3" borderId="2" xfId="0" quotePrefix="1" applyNumberFormat="1" applyFont="1" applyFill="1" applyBorder="1" applyAlignment="1">
      <alignment horizontal="right" vertical="center"/>
    </xf>
    <xf numFmtId="0" fontId="33" fillId="0" borderId="3" xfId="0" applyFont="1" applyBorder="1" applyAlignment="1">
      <alignment horizontal="right" vertical="center"/>
    </xf>
    <xf numFmtId="0" fontId="3" fillId="3" borderId="2" xfId="0" applyFont="1" applyFill="1" applyBorder="1" applyAlignment="1">
      <alignment horizontal="left" vertical="center"/>
    </xf>
    <xf numFmtId="0" fontId="17" fillId="3" borderId="3" xfId="0" applyFont="1" applyFill="1" applyBorder="1" applyAlignment="1">
      <alignment horizontal="right" vertical="center"/>
    </xf>
    <xf numFmtId="3" fontId="22" fillId="3" borderId="3" xfId="2" applyNumberFormat="1" applyFont="1" applyFill="1" applyBorder="1" applyAlignment="1"/>
    <xf numFmtId="166" fontId="3" fillId="3" borderId="2" xfId="0" applyNumberFormat="1" applyFont="1" applyFill="1" applyBorder="1" applyAlignment="1">
      <alignment horizontal="right" vertical="center"/>
    </xf>
    <xf numFmtId="0" fontId="3" fillId="0" borderId="2" xfId="0" applyFont="1" applyBorder="1" applyAlignment="1">
      <alignment horizontal="left" vertical="center"/>
    </xf>
    <xf numFmtId="0" fontId="34" fillId="0" borderId="3" xfId="0" applyFont="1" applyBorder="1" applyAlignment="1">
      <alignment horizontal="right" vertical="center"/>
    </xf>
    <xf numFmtId="0" fontId="3" fillId="0" borderId="2" xfId="0" applyFont="1" applyBorder="1" applyAlignment="1">
      <alignment horizontal="right" vertical="center"/>
    </xf>
    <xf numFmtId="3" fontId="22" fillId="0" borderId="3" xfId="2" applyNumberFormat="1" applyFont="1" applyBorder="1" applyAlignment="1"/>
    <xf numFmtId="166" fontId="22" fillId="0" borderId="3" xfId="2" applyNumberFormat="1" applyFont="1" applyBorder="1" applyAlignment="1">
      <alignment horizontal="right"/>
    </xf>
    <xf numFmtId="0" fontId="3" fillId="3" borderId="2" xfId="0" applyFont="1" applyFill="1" applyBorder="1" applyAlignment="1">
      <alignment horizontal="right" vertical="center"/>
    </xf>
    <xf numFmtId="0" fontId="36" fillId="3" borderId="2" xfId="0" applyFont="1" applyFill="1" applyBorder="1" applyAlignment="1">
      <alignment horizontal="right" vertical="center"/>
    </xf>
    <xf numFmtId="166" fontId="36" fillId="3" borderId="2" xfId="0" quotePrefix="1" applyNumberFormat="1" applyFont="1" applyFill="1" applyBorder="1" applyAlignment="1">
      <alignment horizontal="right" vertical="center"/>
    </xf>
    <xf numFmtId="164" fontId="14" fillId="0" borderId="3" xfId="2" applyNumberFormat="1" applyFont="1" applyFill="1" applyBorder="1" applyAlignment="1"/>
    <xf numFmtId="3" fontId="7" fillId="2" borderId="2" xfId="0" applyNumberFormat="1" applyFont="1" applyFill="1" applyBorder="1"/>
    <xf numFmtId="164" fontId="14" fillId="2" borderId="3" xfId="2" applyNumberFormat="1" applyFont="1" applyFill="1" applyBorder="1" applyAlignment="1"/>
    <xf numFmtId="0" fontId="18" fillId="2" borderId="2" xfId="0" applyFont="1" applyFill="1" applyBorder="1"/>
    <xf numFmtId="3" fontId="18" fillId="2" borderId="0" xfId="0" applyNumberFormat="1" applyFont="1" applyFill="1" applyBorder="1"/>
    <xf numFmtId="164" fontId="21" fillId="2" borderId="3" xfId="2" applyNumberFormat="1" applyFont="1" applyFill="1" applyBorder="1" applyAlignment="1"/>
    <xf numFmtId="164" fontId="21" fillId="0" borderId="3" xfId="2" applyNumberFormat="1" applyFont="1" applyFill="1" applyBorder="1" applyAlignment="1"/>
    <xf numFmtId="0" fontId="9" fillId="0" borderId="0" xfId="0" applyFont="1" applyBorder="1" applyAlignment="1">
      <alignment horizontal="center" vertical="center"/>
    </xf>
    <xf numFmtId="0" fontId="10" fillId="0" borderId="2" xfId="0" applyFont="1" applyFill="1" applyBorder="1" applyAlignment="1">
      <alignment horizontal="left" vertical="center"/>
    </xf>
    <xf numFmtId="0" fontId="10" fillId="0" borderId="3" xfId="0" applyFont="1" applyFill="1" applyBorder="1" applyAlignment="1">
      <alignment horizontal="right" vertical="center"/>
    </xf>
    <xf numFmtId="0" fontId="14" fillId="0" borderId="3" xfId="0" applyFont="1" applyFill="1" applyBorder="1"/>
    <xf numFmtId="0" fontId="10" fillId="2" borderId="2" xfId="0" applyFont="1" applyFill="1" applyBorder="1" applyAlignment="1">
      <alignment horizontal="left" vertical="center"/>
    </xf>
    <xf numFmtId="0" fontId="28" fillId="2" borderId="3" xfId="0" applyFont="1" applyFill="1" applyBorder="1" applyAlignment="1">
      <alignment horizontal="right" vertical="center"/>
    </xf>
    <xf numFmtId="164" fontId="39" fillId="2" borderId="3" xfId="2" applyNumberFormat="1" applyFont="1" applyFill="1" applyBorder="1" applyAlignment="1"/>
    <xf numFmtId="164" fontId="28" fillId="2" borderId="3" xfId="0" applyNumberFormat="1" applyFont="1" applyFill="1" applyBorder="1" applyAlignment="1">
      <alignment horizontal="right" vertical="center"/>
    </xf>
    <xf numFmtId="164" fontId="28" fillId="2" borderId="3" xfId="0" quotePrefix="1" applyNumberFormat="1" applyFont="1" applyFill="1" applyBorder="1" applyAlignment="1">
      <alignment horizontal="right" vertical="center"/>
    </xf>
    <xf numFmtId="165" fontId="0" fillId="0" borderId="0" xfId="0" applyNumberFormat="1" applyFont="1" applyAlignment="1">
      <alignment horizontal="right"/>
    </xf>
    <xf numFmtId="3" fontId="14" fillId="0" borderId="3" xfId="0" applyNumberFormat="1" applyFont="1" applyFill="1" applyBorder="1" applyAlignment="1"/>
    <xf numFmtId="0" fontId="10" fillId="2" borderId="3" xfId="0" applyFont="1" applyFill="1" applyBorder="1" applyAlignment="1">
      <alignment horizontal="right" vertical="center"/>
    </xf>
    <xf numFmtId="0" fontId="14" fillId="2" borderId="3" xfId="0" applyFont="1" applyFill="1" applyBorder="1"/>
    <xf numFmtId="0" fontId="28" fillId="0" borderId="3" xfId="0" applyFont="1" applyFill="1" applyBorder="1" applyAlignment="1">
      <alignment horizontal="right" vertical="center"/>
    </xf>
    <xf numFmtId="164" fontId="39" fillId="0" borderId="3" xfId="2" applyNumberFormat="1" applyFont="1" applyFill="1" applyBorder="1" applyAlignment="1"/>
    <xf numFmtId="164" fontId="28" fillId="0" borderId="3" xfId="0" applyNumberFormat="1" applyFont="1" applyFill="1" applyBorder="1" applyAlignment="1">
      <alignment horizontal="right" vertical="center"/>
    </xf>
    <xf numFmtId="164" fontId="40" fillId="0" borderId="1" xfId="2" quotePrefix="1" applyNumberFormat="1" applyFont="1" applyFill="1" applyBorder="1" applyAlignment="1">
      <alignment horizontal="right"/>
    </xf>
    <xf numFmtId="3" fontId="14" fillId="2" borderId="3" xfId="0" applyNumberFormat="1" applyFont="1" applyFill="1" applyBorder="1" applyAlignment="1"/>
    <xf numFmtId="165" fontId="0" fillId="0" borderId="0" xfId="0" applyNumberFormat="1" applyFont="1"/>
    <xf numFmtId="164" fontId="40" fillId="0" borderId="1" xfId="0" quotePrefix="1" applyNumberFormat="1" applyFont="1" applyFill="1" applyBorder="1" applyAlignment="1">
      <alignment horizontal="right"/>
    </xf>
    <xf numFmtId="0" fontId="16" fillId="0" borderId="2" xfId="0" applyFont="1" applyFill="1" applyBorder="1" applyAlignment="1">
      <alignment horizontal="left" vertical="center"/>
    </xf>
    <xf numFmtId="0" fontId="16" fillId="0" borderId="3" xfId="0" applyFont="1" applyFill="1" applyBorder="1" applyAlignment="1">
      <alignment horizontal="right" vertical="center"/>
    </xf>
    <xf numFmtId="3" fontId="21" fillId="0" borderId="3" xfId="0" applyNumberFormat="1" applyFont="1" applyFill="1" applyBorder="1" applyAlignment="1"/>
    <xf numFmtId="0" fontId="16" fillId="2" borderId="2" xfId="0" applyFont="1" applyFill="1" applyBorder="1" applyAlignment="1">
      <alignment horizontal="left" vertical="center"/>
    </xf>
    <xf numFmtId="0" fontId="29" fillId="2" borderId="3" xfId="0" applyFont="1" applyFill="1" applyBorder="1" applyAlignment="1">
      <alignment horizontal="right" vertical="center"/>
    </xf>
    <xf numFmtId="164" fontId="41" fillId="2" borderId="3" xfId="2" applyNumberFormat="1" applyFont="1" applyFill="1" applyBorder="1"/>
    <xf numFmtId="164" fontId="41" fillId="2" borderId="3" xfId="2" quotePrefix="1" applyNumberFormat="1" applyFont="1" applyFill="1" applyBorder="1" applyAlignment="1">
      <alignment horizontal="right"/>
    </xf>
    <xf numFmtId="3" fontId="21" fillId="0" borderId="3" xfId="0" applyNumberFormat="1" applyFont="1" applyFill="1" applyBorder="1"/>
    <xf numFmtId="0" fontId="0" fillId="3" borderId="0" xfId="0" applyFont="1" applyFill="1" applyBorder="1" applyAlignment="1">
      <alignment horizontal="right"/>
    </xf>
    <xf numFmtId="0" fontId="0" fillId="3" borderId="1" xfId="0" applyFont="1" applyFill="1" applyBorder="1" applyAlignment="1">
      <alignment horizontal="right"/>
    </xf>
    <xf numFmtId="0" fontId="27" fillId="3" borderId="3" xfId="0" applyFont="1" applyFill="1" applyBorder="1" applyAlignment="1">
      <alignment horizontal="right" wrapText="1"/>
    </xf>
    <xf numFmtId="0" fontId="0" fillId="0" borderId="0" xfId="0" applyFont="1" applyBorder="1" applyAlignment="1">
      <alignment horizontal="right"/>
    </xf>
    <xf numFmtId="3" fontId="0" fillId="3" borderId="1" xfId="0" applyNumberFormat="1" applyFont="1" applyFill="1" applyBorder="1" applyAlignment="1">
      <alignment horizontal="right"/>
    </xf>
    <xf numFmtId="0" fontId="0" fillId="0" borderId="0" xfId="0" applyFont="1" applyBorder="1" applyAlignment="1">
      <alignment horizontal="right" wrapText="1"/>
    </xf>
    <xf numFmtId="0" fontId="0" fillId="0" borderId="1" xfId="0" applyFont="1" applyBorder="1" applyAlignment="1">
      <alignment horizontal="right" wrapText="1"/>
    </xf>
    <xf numFmtId="0" fontId="0" fillId="0" borderId="1" xfId="0" applyFont="1" applyBorder="1" applyAlignment="1">
      <alignment horizontal="center"/>
    </xf>
    <xf numFmtId="3" fontId="35" fillId="3" borderId="1" xfId="0" applyNumberFormat="1" applyFont="1" applyFill="1" applyBorder="1" applyAlignment="1">
      <alignment horizontal="right"/>
    </xf>
    <xf numFmtId="0" fontId="35" fillId="0" borderId="1" xfId="0" applyFont="1" applyBorder="1" applyAlignment="1">
      <alignment horizontal="right"/>
    </xf>
    <xf numFmtId="0" fontId="0" fillId="3" borderId="1" xfId="0" applyFont="1" applyFill="1" applyBorder="1" applyAlignment="1">
      <alignment horizontal="right" wrapText="1"/>
    </xf>
    <xf numFmtId="0" fontId="3" fillId="0" borderId="0" xfId="0" applyFont="1" applyBorder="1" applyAlignment="1">
      <alignment horizontal="right"/>
    </xf>
    <xf numFmtId="0" fontId="3" fillId="0" borderId="1" xfId="0" applyFont="1" applyBorder="1" applyAlignment="1">
      <alignment horizontal="right"/>
    </xf>
    <xf numFmtId="3" fontId="3" fillId="0" borderId="1" xfId="0" applyNumberFormat="1" applyFont="1" applyBorder="1" applyAlignment="1">
      <alignment horizontal="right"/>
    </xf>
    <xf numFmtId="0" fontId="3" fillId="3" borderId="0" xfId="0" applyFont="1" applyFill="1" applyBorder="1" applyAlignment="1">
      <alignment horizontal="right"/>
    </xf>
    <xf numFmtId="0" fontId="3" fillId="3" borderId="1" xfId="0" applyFont="1" applyFill="1" applyBorder="1" applyAlignment="1">
      <alignment horizontal="right"/>
    </xf>
    <xf numFmtId="3" fontId="3" fillId="3" borderId="1" xfId="0" applyNumberFormat="1" applyFont="1" applyFill="1" applyBorder="1" applyAlignment="1">
      <alignment horizontal="right"/>
    </xf>
    <xf numFmtId="1" fontId="0" fillId="0" borderId="0" xfId="0" applyNumberFormat="1" applyFont="1"/>
    <xf numFmtId="1" fontId="0" fillId="0" borderId="1" xfId="0" applyNumberFormat="1" applyFont="1" applyBorder="1"/>
    <xf numFmtId="0" fontId="8" fillId="0" borderId="1" xfId="0" applyFont="1" applyBorder="1" applyAlignment="1">
      <alignment horizontal="right" vertical="center" wrapText="1"/>
    </xf>
    <xf numFmtId="1" fontId="0" fillId="3" borderId="1" xfId="0" applyNumberFormat="1" applyFont="1" applyFill="1" applyBorder="1"/>
    <xf numFmtId="0" fontId="8" fillId="3" borderId="1" xfId="0" applyFont="1" applyFill="1" applyBorder="1" applyAlignment="1">
      <alignment horizontal="right" vertical="center" wrapText="1"/>
    </xf>
    <xf numFmtId="0" fontId="26" fillId="0" borderId="0" xfId="0" applyFont="1" applyFill="1"/>
    <xf numFmtId="0" fontId="0" fillId="3" borderId="0" xfId="0" applyFill="1" applyBorder="1" applyAlignment="1">
      <alignment vertical="center"/>
    </xf>
    <xf numFmtId="0" fontId="25" fillId="3" borderId="3" xfId="0" applyFont="1" applyFill="1" applyBorder="1" applyAlignment="1">
      <alignment horizontal="right" vertical="center" wrapText="1"/>
    </xf>
    <xf numFmtId="0" fontId="0" fillId="0" borderId="0" xfId="0" applyAlignment="1">
      <alignment vertical="center"/>
    </xf>
    <xf numFmtId="0" fontId="0" fillId="0" borderId="0" xfId="0" applyBorder="1"/>
    <xf numFmtId="3" fontId="0" fillId="0" borderId="1" xfId="0" applyNumberFormat="1" applyBorder="1"/>
    <xf numFmtId="168" fontId="0" fillId="0" borderId="1" xfId="1" applyNumberFormat="1" applyFont="1" applyBorder="1"/>
    <xf numFmtId="0" fontId="0" fillId="3" borderId="0" xfId="0" applyFill="1" applyBorder="1"/>
    <xf numFmtId="3" fontId="0" fillId="3" borderId="1" xfId="0" applyNumberFormat="1" applyFill="1" applyBorder="1"/>
    <xf numFmtId="168" fontId="0" fillId="3" borderId="1" xfId="1" applyNumberFormat="1" applyFont="1" applyFill="1" applyBorder="1"/>
    <xf numFmtId="3" fontId="0" fillId="0" borderId="1" xfId="0" applyNumberFormat="1" applyBorder="1" applyAlignment="1">
      <alignment horizontal="right"/>
    </xf>
    <xf numFmtId="168" fontId="0" fillId="0" borderId="1" xfId="1" applyNumberFormat="1" applyFont="1" applyBorder="1" applyAlignment="1">
      <alignment horizontal="right"/>
    </xf>
    <xf numFmtId="3" fontId="42" fillId="3" borderId="1" xfId="0" applyNumberFormat="1" applyFont="1" applyFill="1" applyBorder="1" applyAlignment="1">
      <alignment horizontal="right" wrapText="1"/>
    </xf>
    <xf numFmtId="3" fontId="3" fillId="5" borderId="1" xfId="0" applyNumberFormat="1" applyFont="1" applyFill="1" applyBorder="1"/>
    <xf numFmtId="164" fontId="3" fillId="5" borderId="1" xfId="2" applyNumberFormat="1" applyFont="1" applyFill="1" applyBorder="1"/>
    <xf numFmtId="164" fontId="3" fillId="3" borderId="1" xfId="2" applyNumberFormat="1" applyFont="1" applyFill="1" applyBorder="1"/>
    <xf numFmtId="3" fontId="0" fillId="5" borderId="1" xfId="0" applyNumberFormat="1" applyFill="1" applyBorder="1"/>
    <xf numFmtId="0" fontId="27" fillId="3" borderId="1" xfId="0" applyFont="1" applyFill="1" applyBorder="1" applyAlignment="1">
      <alignment horizontal="right" wrapText="1"/>
    </xf>
    <xf numFmtId="0" fontId="0" fillId="3" borderId="0" xfId="0" applyFont="1" applyFill="1" applyBorder="1" applyAlignment="1">
      <alignment horizontal="left"/>
    </xf>
    <xf numFmtId="0" fontId="0" fillId="0" borderId="0" xfId="0" applyFont="1" applyBorder="1" applyAlignment="1">
      <alignment horizontal="left"/>
    </xf>
    <xf numFmtId="0" fontId="0" fillId="0" borderId="0" xfId="0" applyAlignment="1">
      <alignment horizontal="right"/>
    </xf>
    <xf numFmtId="0" fontId="0" fillId="0" borderId="0" xfId="0" applyFont="1" applyAlignment="1">
      <alignment horizontal="right"/>
    </xf>
    <xf numFmtId="0" fontId="25" fillId="2" borderId="1" xfId="0" applyFont="1" applyFill="1" applyBorder="1" applyAlignment="1">
      <alignment horizontal="right" vertical="center" wrapText="1"/>
    </xf>
    <xf numFmtId="3" fontId="0" fillId="0" borderId="0" xfId="0" applyNumberFormat="1" applyAlignment="1">
      <alignment horizontal="right"/>
    </xf>
    <xf numFmtId="164" fontId="0" fillId="0" borderId="0" xfId="0" applyNumberFormat="1" applyAlignment="1">
      <alignment horizontal="right"/>
    </xf>
    <xf numFmtId="10" fontId="0" fillId="0" borderId="0" xfId="2" applyNumberFormat="1" applyFont="1" applyAlignment="1">
      <alignment horizontal="right"/>
    </xf>
    <xf numFmtId="3" fontId="14" fillId="2" borderId="0" xfId="0" applyNumberFormat="1" applyFont="1" applyFill="1" applyBorder="1" applyAlignment="1">
      <alignment horizontal="right" vertical="center" wrapText="1"/>
    </xf>
    <xf numFmtId="164" fontId="14" fillId="2" borderId="0" xfId="2" applyNumberFormat="1" applyFont="1" applyFill="1" applyBorder="1" applyAlignment="1">
      <alignment horizontal="right" vertical="center" wrapText="1"/>
    </xf>
    <xf numFmtId="0" fontId="25" fillId="2" borderId="3" xfId="0" applyFont="1" applyFill="1" applyBorder="1" applyAlignment="1">
      <alignment horizontal="left" vertical="center" wrapText="1"/>
    </xf>
    <xf numFmtId="0" fontId="25" fillId="2" borderId="3" xfId="0" applyFont="1" applyFill="1" applyBorder="1" applyAlignment="1">
      <alignment vertical="center" wrapText="1"/>
    </xf>
    <xf numFmtId="166" fontId="0" fillId="0" borderId="0" xfId="0" quotePrefix="1" applyNumberFormat="1" applyFont="1" applyAlignment="1">
      <alignment horizontal="right"/>
    </xf>
    <xf numFmtId="0" fontId="10" fillId="0" borderId="2" xfId="0" applyFont="1" applyFill="1" applyBorder="1" applyAlignment="1">
      <alignment wrapText="1"/>
    </xf>
    <xf numFmtId="0" fontId="10" fillId="2" borderId="2" xfId="0" applyFont="1" applyFill="1" applyBorder="1" applyAlignment="1">
      <alignment wrapText="1"/>
    </xf>
    <xf numFmtId="0" fontId="10" fillId="2" borderId="2" xfId="0" applyFont="1" applyFill="1" applyBorder="1" applyAlignment="1">
      <alignment horizontal="right" vertical="center"/>
    </xf>
    <xf numFmtId="0" fontId="7" fillId="2" borderId="3" xfId="0" applyFont="1" applyFill="1" applyBorder="1" applyAlignment="1">
      <alignment vertical="center" wrapText="1"/>
    </xf>
    <xf numFmtId="3" fontId="14" fillId="0" borderId="4" xfId="0" applyNumberFormat="1" applyFont="1" applyFill="1" applyBorder="1" applyAlignment="1">
      <alignment horizontal="right"/>
    </xf>
    <xf numFmtId="164" fontId="14" fillId="0" borderId="3" xfId="2" applyNumberFormat="1" applyFont="1" applyFill="1" applyBorder="1" applyAlignment="1">
      <alignment horizontal="right"/>
    </xf>
    <xf numFmtId="164" fontId="14" fillId="0" borderId="4" xfId="2" applyNumberFormat="1" applyFont="1" applyFill="1" applyBorder="1" applyAlignment="1">
      <alignment horizontal="right"/>
    </xf>
    <xf numFmtId="3" fontId="14" fillId="2" borderId="3" xfId="2" applyNumberFormat="1" applyFont="1" applyFill="1" applyBorder="1" applyAlignment="1">
      <alignment horizontal="right"/>
    </xf>
    <xf numFmtId="164" fontId="21" fillId="0" borderId="3" xfId="2" applyNumberFormat="1" applyFont="1" applyFill="1" applyBorder="1" applyAlignment="1">
      <alignment horizontal="right"/>
    </xf>
    <xf numFmtId="164" fontId="21" fillId="0" borderId="4" xfId="2" applyNumberFormat="1" applyFont="1" applyFill="1" applyBorder="1" applyAlignment="1">
      <alignment horizontal="right"/>
    </xf>
    <xf numFmtId="3" fontId="21" fillId="2" borderId="3" xfId="2" applyNumberFormat="1" applyFont="1" applyFill="1" applyBorder="1" applyAlignment="1">
      <alignment horizontal="right"/>
    </xf>
    <xf numFmtId="3" fontId="21" fillId="2" borderId="1" xfId="2" applyNumberFormat="1" applyFont="1" applyFill="1" applyBorder="1" applyAlignment="1">
      <alignment horizontal="right"/>
    </xf>
    <xf numFmtId="3" fontId="21" fillId="2" borderId="0" xfId="2" applyNumberFormat="1" applyFont="1" applyFill="1" applyBorder="1" applyAlignment="1">
      <alignment horizontal="right"/>
    </xf>
    <xf numFmtId="0" fontId="27" fillId="2" borderId="3" xfId="0" applyFont="1" applyFill="1" applyBorder="1" applyAlignment="1">
      <alignment vertical="center" wrapText="1"/>
    </xf>
    <xf numFmtId="0" fontId="0" fillId="2" borderId="3" xfId="0" applyFont="1" applyFill="1" applyBorder="1" applyAlignment="1">
      <alignment vertical="center"/>
    </xf>
    <xf numFmtId="0" fontId="27" fillId="3" borderId="3" xfId="0" applyFont="1" applyFill="1" applyBorder="1" applyAlignment="1">
      <alignment horizontal="right" vertical="top" wrapText="1"/>
    </xf>
    <xf numFmtId="0" fontId="27" fillId="3" borderId="3" xfId="0" applyFont="1" applyFill="1" applyBorder="1" applyAlignment="1">
      <alignment vertical="center" wrapText="1"/>
    </xf>
    <xf numFmtId="0" fontId="27" fillId="3" borderId="3" xfId="0" applyFont="1" applyFill="1" applyBorder="1" applyAlignment="1">
      <alignment horizontal="right" vertical="center" wrapText="1"/>
    </xf>
    <xf numFmtId="0" fontId="7" fillId="2" borderId="2" xfId="0" applyFont="1" applyFill="1" applyBorder="1" applyAlignment="1">
      <alignment vertical="center"/>
    </xf>
    <xf numFmtId="166" fontId="14" fillId="0" borderId="3" xfId="0" applyNumberFormat="1" applyFont="1" applyFill="1" applyBorder="1" applyAlignment="1">
      <alignment horizontal="right"/>
    </xf>
    <xf numFmtId="166" fontId="14" fillId="0" borderId="1" xfId="0" applyNumberFormat="1" applyFont="1" applyFill="1" applyBorder="1" applyAlignment="1">
      <alignment horizontal="right"/>
    </xf>
    <xf numFmtId="166" fontId="21" fillId="0" borderId="3" xfId="0" applyNumberFormat="1" applyFont="1" applyFill="1" applyBorder="1" applyAlignment="1">
      <alignment horizontal="right"/>
    </xf>
    <xf numFmtId="166" fontId="21" fillId="0" borderId="1" xfId="0" applyNumberFormat="1" applyFont="1" applyFill="1" applyBorder="1" applyAlignment="1">
      <alignment horizontal="right"/>
    </xf>
    <xf numFmtId="0" fontId="0" fillId="2" borderId="0" xfId="0" applyFont="1" applyFill="1" applyBorder="1" applyAlignment="1">
      <alignment vertical="center" wrapText="1"/>
    </xf>
    <xf numFmtId="0" fontId="0" fillId="2" borderId="1" xfId="0" applyFont="1" applyFill="1" applyBorder="1" applyAlignment="1">
      <alignment vertical="center" wrapText="1"/>
    </xf>
    <xf numFmtId="0" fontId="27" fillId="3" borderId="1" xfId="0" applyFont="1" applyFill="1" applyBorder="1" applyAlignment="1">
      <alignment horizontal="right" vertical="center" wrapText="1"/>
    </xf>
    <xf numFmtId="0" fontId="3" fillId="3" borderId="0" xfId="0" applyFont="1" applyFill="1" applyBorder="1" applyAlignment="1">
      <alignment horizontal="right" vertical="center"/>
    </xf>
    <xf numFmtId="164" fontId="0" fillId="0" borderId="3" xfId="2" applyNumberFormat="1" applyFont="1" applyBorder="1" applyAlignment="1">
      <alignment horizontal="right"/>
    </xf>
    <xf numFmtId="10" fontId="35" fillId="0" borderId="0" xfId="2" applyNumberFormat="1" applyFont="1" applyAlignment="1">
      <alignment horizontal="right"/>
    </xf>
    <xf numFmtId="164" fontId="39" fillId="2" borderId="0" xfId="2" applyNumberFormat="1" applyFont="1" applyFill="1" applyBorder="1" applyAlignment="1">
      <alignment horizontal="right" vertical="center" wrapText="1"/>
    </xf>
    <xf numFmtId="166" fontId="0" fillId="0" borderId="0" xfId="0" applyNumberFormat="1" applyFont="1" applyAlignment="1">
      <alignment horizontal="right"/>
    </xf>
    <xf numFmtId="2" fontId="0" fillId="0" borderId="0" xfId="0" applyNumberFormat="1" applyFont="1" applyAlignment="1">
      <alignment horizontal="right"/>
    </xf>
    <xf numFmtId="0" fontId="11" fillId="0" borderId="0" xfId="0" applyFont="1" applyBorder="1" applyAlignment="1">
      <alignment horizontal="left"/>
    </xf>
    <xf numFmtId="0" fontId="11" fillId="3" borderId="0" xfId="0" applyFont="1" applyFill="1" applyBorder="1" applyAlignment="1">
      <alignment horizontal="left"/>
    </xf>
    <xf numFmtId="164" fontId="35" fillId="3" borderId="3" xfId="2" applyNumberFormat="1" applyFont="1" applyFill="1" applyBorder="1"/>
    <xf numFmtId="164" fontId="35" fillId="3" borderId="3" xfId="0" applyNumberFormat="1" applyFont="1" applyFill="1" applyBorder="1"/>
    <xf numFmtId="164" fontId="24" fillId="3" borderId="1" xfId="2" applyNumberFormat="1" applyFont="1" applyFill="1" applyBorder="1" applyAlignment="1"/>
    <xf numFmtId="164" fontId="24" fillId="0" borderId="3" xfId="2" applyNumberFormat="1" applyFont="1" applyBorder="1" applyAlignment="1"/>
    <xf numFmtId="164" fontId="35" fillId="0" borderId="3" xfId="0" applyNumberFormat="1" applyFont="1" applyBorder="1"/>
    <xf numFmtId="164" fontId="24" fillId="0" borderId="1" xfId="2" applyNumberFormat="1" applyFont="1" applyBorder="1" applyAlignment="1"/>
    <xf numFmtId="164" fontId="35" fillId="0" borderId="3" xfId="2" applyNumberFormat="1" applyFont="1" applyBorder="1"/>
    <xf numFmtId="164" fontId="36" fillId="0" borderId="3" xfId="0" applyNumberFormat="1" applyFont="1" applyBorder="1"/>
    <xf numFmtId="9" fontId="36" fillId="3" borderId="2" xfId="2" applyFont="1" applyFill="1" applyBorder="1" applyAlignment="1">
      <alignment horizontal="right" vertical="center"/>
    </xf>
    <xf numFmtId="164" fontId="36" fillId="3" borderId="2" xfId="2" applyNumberFormat="1" applyFont="1" applyFill="1" applyBorder="1" applyAlignment="1">
      <alignment horizontal="right" vertical="center"/>
    </xf>
    <xf numFmtId="0" fontId="27" fillId="0" borderId="0" xfId="0" applyFont="1" applyBorder="1" applyAlignment="1">
      <alignment horizontal="center" vertical="center"/>
    </xf>
    <xf numFmtId="0" fontId="27" fillId="0" borderId="1" xfId="0" applyFont="1" applyBorder="1" applyAlignment="1">
      <alignment horizontal="center" vertical="center"/>
    </xf>
    <xf numFmtId="0" fontId="0" fillId="0" borderId="0" xfId="0" applyFont="1" applyAlignment="1">
      <alignment horizontal="center" vertical="center"/>
    </xf>
    <xf numFmtId="0" fontId="27" fillId="0" borderId="0" xfId="0" applyFont="1" applyBorder="1" applyAlignment="1">
      <alignment vertical="center"/>
    </xf>
    <xf numFmtId="0" fontId="27" fillId="0" borderId="1" xfId="0" applyFont="1" applyBorder="1" applyAlignment="1">
      <alignment vertical="center"/>
    </xf>
    <xf numFmtId="0" fontId="0" fillId="2" borderId="3" xfId="0" applyFont="1" applyFill="1" applyBorder="1" applyAlignment="1">
      <alignment horizontal="left" vertical="center" wrapText="1"/>
    </xf>
    <xf numFmtId="168" fontId="0" fillId="2" borderId="3" xfId="1" applyNumberFormat="1" applyFont="1" applyFill="1" applyBorder="1" applyAlignment="1">
      <alignment horizontal="center" vertical="center"/>
    </xf>
    <xf numFmtId="3" fontId="9" fillId="0" borderId="2" xfId="0" applyNumberFormat="1" applyFont="1" applyFill="1" applyBorder="1" applyAlignment="1">
      <alignment horizontal="left" vertical="center" wrapText="1"/>
    </xf>
    <xf numFmtId="168" fontId="0" fillId="0" borderId="1" xfId="1" applyNumberFormat="1" applyFont="1" applyFill="1" applyBorder="1" applyAlignment="1">
      <alignment horizontal="right" vertical="center"/>
    </xf>
    <xf numFmtId="168" fontId="0" fillId="2" borderId="3" xfId="1" applyNumberFormat="1" applyFont="1" applyFill="1" applyBorder="1" applyAlignment="1">
      <alignment horizontal="right" vertical="center"/>
    </xf>
    <xf numFmtId="0" fontId="0" fillId="0" borderId="2" xfId="0" applyFont="1" applyFill="1" applyBorder="1" applyAlignment="1">
      <alignment horizontal="left" vertical="center" wrapText="1"/>
    </xf>
    <xf numFmtId="0" fontId="27" fillId="2" borderId="1" xfId="0" applyFont="1" applyFill="1" applyBorder="1" applyAlignment="1">
      <alignment horizontal="center" wrapText="1"/>
    </xf>
    <xf numFmtId="0" fontId="27" fillId="2" borderId="2" xfId="0" applyFont="1" applyFill="1" applyBorder="1" applyAlignment="1">
      <alignment horizontal="center" wrapText="1"/>
    </xf>
    <xf numFmtId="0" fontId="14" fillId="0"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27" fillId="0" borderId="0" xfId="0" applyFont="1" applyBorder="1" applyAlignment="1">
      <alignment horizontal="center"/>
    </xf>
    <xf numFmtId="49" fontId="27" fillId="0" borderId="1" xfId="0" applyNumberFormat="1" applyFont="1" applyFill="1" applyBorder="1" applyAlignment="1">
      <alignment horizontal="center"/>
    </xf>
    <xf numFmtId="49" fontId="27" fillId="0" borderId="0" xfId="0" applyNumberFormat="1" applyFont="1" applyFill="1" applyBorder="1" applyAlignment="1">
      <alignment horizontal="center"/>
    </xf>
    <xf numFmtId="0" fontId="27" fillId="0" borderId="1" xfId="0" applyNumberFormat="1" applyFont="1" applyFill="1" applyBorder="1" applyAlignment="1">
      <alignment horizontal="center"/>
    </xf>
    <xf numFmtId="0" fontId="27" fillId="0" borderId="0" xfId="0" applyFont="1" applyFill="1" applyBorder="1" applyAlignment="1">
      <alignment horizontal="center"/>
    </xf>
    <xf numFmtId="0" fontId="27" fillId="0" borderId="2" xfId="0" applyFont="1" applyFill="1" applyBorder="1" applyAlignment="1">
      <alignment horizontal="center"/>
    </xf>
    <xf numFmtId="0" fontId="27" fillId="0" borderId="0" xfId="0" applyNumberFormat="1" applyFont="1" applyFill="1" applyBorder="1" applyAlignment="1">
      <alignment horizontal="center"/>
    </xf>
    <xf numFmtId="0" fontId="27" fillId="0" borderId="2" xfId="0" applyNumberFormat="1" applyFont="1" applyFill="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27" fillId="0" borderId="1" xfId="0" applyNumberFormat="1" applyFont="1" applyBorder="1" applyAlignment="1">
      <alignment horizontal="center" vertical="center"/>
    </xf>
    <xf numFmtId="0" fontId="27" fillId="0" borderId="2" xfId="0" applyFont="1" applyBorder="1" applyAlignment="1">
      <alignment horizontal="center" vertical="center"/>
    </xf>
    <xf numFmtId="0" fontId="46" fillId="0" borderId="0" xfId="0" applyFont="1" applyAlignment="1" applyProtection="1">
      <alignment vertical="top"/>
    </xf>
    <xf numFmtId="0" fontId="0" fillId="0" borderId="0" xfId="0" applyAlignment="1">
      <alignment horizontal="left" vertical="center" wrapText="1"/>
    </xf>
    <xf numFmtId="0" fontId="4" fillId="0" borderId="0" xfId="3" applyAlignment="1">
      <alignment horizontal="left" vertical="center" wrapText="1"/>
    </xf>
  </cellXfs>
  <cellStyles count="229">
    <cellStyle name="ANCLAS,REZONES Y SUS PARTES,DE FUNDICION,DE HIERRO O DE ACERO 2" xfId="200" xr:uid="{32DEDB1E-712E-4DDD-81D3-BE310E4FB003}"/>
    <cellStyle name="Comma" xfId="1" builtinId="3"/>
    <cellStyle name="Comma 10" xfId="204" xr:uid="{ED9332A5-3BA5-40CC-94EF-88AB608F9B52}"/>
    <cellStyle name="Comma 12" xfId="205" xr:uid="{D4863741-CB6C-4345-B1F5-FBC57B5CD2D6}"/>
    <cellStyle name="Comma 14" xfId="206" xr:uid="{57E3DA6E-A78D-4D92-B3FA-5D8C64DA9D1D}"/>
    <cellStyle name="Comma 2" xfId="219" xr:uid="{214D0B82-0639-4B15-B162-9C2DC17AB1E8}"/>
    <cellStyle name="Comma 6" xfId="203" xr:uid="{E5A91A1A-1941-40AE-9E0C-7E5041A7EEAE}"/>
    <cellStyle name="Hyperlink" xfId="3" builtinId="8"/>
    <cellStyle name="Hyperlink 2" xfId="12" xr:uid="{A2EC963F-4F02-4F5E-9972-FE89A2573202}"/>
    <cellStyle name="Hyperlink 2 2" xfId="178" xr:uid="{B5A7D2EE-186E-4F69-B741-F6CC1AF0FEC8}"/>
    <cellStyle name="Normal" xfId="0" builtinId="0"/>
    <cellStyle name="Normal 10" xfId="218" xr:uid="{35ADEA7F-8C93-4E48-97F0-CE5C2254D84F}"/>
    <cellStyle name="Normal 100" xfId="20" xr:uid="{CF81BBF6-6210-422D-A8BA-B07C25B316AA}"/>
    <cellStyle name="Normal 2" xfId="6" xr:uid="{EC92D446-2FAB-49CC-9386-E70676EEB8AC}"/>
    <cellStyle name="Normal 2 10" xfId="17" xr:uid="{00952F51-530F-4B4A-A0D7-9D96E2C09161}"/>
    <cellStyle name="Normal 2 2" xfId="4" xr:uid="{7114986B-14D2-4095-9F0E-C546D3B21ABB}"/>
    <cellStyle name="Normal 2 2 2" xfId="8" xr:uid="{60D9EA10-7CE6-482A-84C5-81339F7C076B}"/>
    <cellStyle name="Normal 2 3" xfId="13" xr:uid="{9E3AE04E-560F-43DE-9233-352D9880EA7C}"/>
    <cellStyle name="Normal 3" xfId="11" xr:uid="{A027E88D-478F-4D24-9377-D4F3D17C03F8}"/>
    <cellStyle name="Normal 3 2" xfId="193" xr:uid="{E0AB6898-61B7-495B-B03E-37354BE6D462}"/>
    <cellStyle name="Normal 3 3" xfId="5" xr:uid="{CE6C952B-E03D-4D7F-BB5B-C085BBE24BC0}"/>
    <cellStyle name="Normal 3 3 2" xfId="199" xr:uid="{4FB93CDC-3760-4A57-AA9E-001E1B04BEBE}"/>
    <cellStyle name="Normal 3 4" xfId="7" xr:uid="{3D2D5F1B-88EA-4938-BA2A-3C5576D71248}"/>
    <cellStyle name="Normal 5 4" xfId="14" xr:uid="{EF43890A-C3B8-4F6E-80A8-6D4E305313E5}"/>
    <cellStyle name="Normal 54" xfId="21" xr:uid="{D2B21078-851D-4801-8ADC-A58C26981516}"/>
    <cellStyle name="Normal 6" xfId="202" xr:uid="{C0703657-7534-4787-A9FC-1083F67AF81D}"/>
    <cellStyle name="Normal 8" xfId="10" xr:uid="{DDFF27D7-A2BA-45BB-B563-F57290352F26}"/>
    <cellStyle name="Normal 9" xfId="9" xr:uid="{99F085FB-10C7-4630-BB68-478AD3CB9414}"/>
    <cellStyle name="Percent" xfId="2" builtinId="5"/>
    <cellStyle name="Percent 2" xfId="15" xr:uid="{C97DDF9D-AC4B-4444-B46D-AC97E694EBE8}"/>
    <cellStyle name="Percent 2 2" xfId="18" xr:uid="{AEC03529-0599-4694-BE1E-8D5055E9FEFB}"/>
    <cellStyle name="Percent 2 2 2" xfId="177" xr:uid="{2065DEB6-416B-4BDF-9EB4-16B739BC7A51}"/>
    <cellStyle name="Percent 2 3" xfId="201" xr:uid="{E847064C-F8AE-4A45-BF1E-48D1876FB853}"/>
    <cellStyle name="Percent 2 4" xfId="19" xr:uid="{5D662250-5A12-4082-8655-1F47C90CED54}"/>
    <cellStyle name="style1502363452770" xfId="81" xr:uid="{EE115E18-43C4-4F12-8C79-60CE5564024D}"/>
    <cellStyle name="style1502363452813" xfId="50" xr:uid="{3352CA28-E32D-4952-993E-47E25016381C}"/>
    <cellStyle name="style1502363452849" xfId="82" xr:uid="{10CDDEE9-B4B9-40E5-98FA-28212B5AB4FF}"/>
    <cellStyle name="style1502363452884" xfId="83" xr:uid="{ED6A6458-1756-4AB5-855C-24D5E80FC3AD}"/>
    <cellStyle name="style1502363452917" xfId="86" xr:uid="{787D1808-DA37-4F19-AF39-60D2A77FB18F}"/>
    <cellStyle name="style1502363452950" xfId="103" xr:uid="{92367E8C-FA63-4A2C-9052-86F3AF0BEB2C}"/>
    <cellStyle name="style1502363452989" xfId="104" xr:uid="{06CDF6E6-C512-44A2-B95E-5C568BDBB318}"/>
    <cellStyle name="style1502363453519" xfId="28" xr:uid="{05D81906-CCA8-4007-AF94-3B3003BEC5AE}"/>
    <cellStyle name="style1502363453707" xfId="29" xr:uid="{EBC9DA63-9326-4F64-B391-D0D4891B489E}"/>
    <cellStyle name="style1502363453752" xfId="30" xr:uid="{CE84EE20-E0DC-4672-A672-E5DE40B68AAD}"/>
    <cellStyle name="style1502363453790" xfId="32" xr:uid="{47DD49CA-6271-426F-A528-9B75BD308E87}"/>
    <cellStyle name="style1502363454189" xfId="80" xr:uid="{1907CDB6-98C0-4C6E-BEFB-F25177DA2E8C}"/>
    <cellStyle name="style1502363454306" xfId="27" xr:uid="{F36DE6DB-7221-422D-9815-D0C109229A2F}"/>
    <cellStyle name="style1502363454629" xfId="88" xr:uid="{C06078D8-58CE-4345-9A74-1CB433902F90}"/>
    <cellStyle name="style1502363454684" xfId="43" xr:uid="{FCCC64B7-6089-4902-B677-216CDB736784}"/>
    <cellStyle name="style1502363454762" xfId="89" xr:uid="{56FCF10E-7B3F-4EF8-B7C1-ADD9EB742342}"/>
    <cellStyle name="style1502363454855" xfId="93" xr:uid="{CC321F6D-FA8C-4701-97B4-A09B4F5788C6}"/>
    <cellStyle name="style1502363454966" xfId="90" xr:uid="{F78700C4-517F-447C-BE51-F5EA1D4AC21B}"/>
    <cellStyle name="style1502363455009" xfId="95" xr:uid="{A4A7DEA2-542D-44E7-9E41-E3B3FB726F99}"/>
    <cellStyle name="style1502363455343" xfId="85" xr:uid="{52351DD1-D12A-486F-9A60-CAB125BDDBE2}"/>
    <cellStyle name="style1502363455401" xfId="84" xr:uid="{C068305A-E1FC-4235-A23A-842A7C3B0DEE}"/>
    <cellStyle name="style1502363455466" xfId="92" xr:uid="{7AEB4F5A-0E48-492A-8589-9A4BA22813FD}"/>
    <cellStyle name="style1502363455495" xfId="91" xr:uid="{EC402D87-5BC0-4A79-81D6-48955484F8EA}"/>
    <cellStyle name="style1502363455554" xfId="94" xr:uid="{A67B6CC1-E2DA-4C8E-8C76-2D690E80B48F}"/>
    <cellStyle name="style1502363455582" xfId="96" xr:uid="{58BB7B25-707C-49B5-B810-9B82916B766A}"/>
    <cellStyle name="style1502363455647" xfId="106" xr:uid="{FFDC2F38-82C0-4835-83B7-1B1E1237F748}"/>
    <cellStyle name="style1502363455672" xfId="105" xr:uid="{0D7EE092-5A73-47E7-8D96-A3474608CA7B}"/>
    <cellStyle name="style1502363455766" xfId="97" xr:uid="{92F399A6-CC37-4C01-BD8C-F9358565BD7B}"/>
    <cellStyle name="style1502363455804" xfId="99" xr:uid="{EADDE7EF-84AF-498C-994E-DEFB9DCE647F}"/>
    <cellStyle name="style1502363455985" xfId="98" xr:uid="{205E84D2-6376-4538-A922-F7F46D49930B}"/>
    <cellStyle name="style1502363456389" xfId="87" xr:uid="{06BFF999-94CE-4A72-89B5-EF69C3ECD520}"/>
    <cellStyle name="style1502363456430" xfId="101" xr:uid="{A72017C6-2225-46D0-A341-DBA986CCE12B}"/>
    <cellStyle name="style1502363456470" xfId="102" xr:uid="{28B865FB-A515-4C71-9E2A-23CB7D6D4249}"/>
    <cellStyle name="style1502363456766" xfId="100" xr:uid="{D85DA50F-82F5-40EA-9A5F-65695D21157C}"/>
    <cellStyle name="style1502374599112 2" xfId="112" xr:uid="{C60C9BA6-B41B-4C72-ACA7-67CDEF3916A3}"/>
    <cellStyle name="style1502374599149 2" xfId="132" xr:uid="{33637A7A-D8D9-4283-B494-4AE6CE4F6100}"/>
    <cellStyle name="style1502374599186 2" xfId="113" xr:uid="{976AD861-F3CD-4115-9C21-B1647F53F6F7}"/>
    <cellStyle name="style1502374599227 2" xfId="115" xr:uid="{AAC05CEC-1197-4733-9088-EE9C91A95402}"/>
    <cellStyle name="style1502374599272 2" xfId="117" xr:uid="{F2E6D794-5A26-464D-9F58-E7654E5E5D33}"/>
    <cellStyle name="style1502374599712 2" xfId="119" xr:uid="{0035AD0B-2478-4971-9794-5CBB9C510C25}"/>
    <cellStyle name="style1502374600208 2" xfId="110" xr:uid="{48B90070-081F-488F-A536-E6EE2F5B30A7}"/>
    <cellStyle name="style1502374600353 2" xfId="108" xr:uid="{32F8F049-4CE4-4525-A0CD-6588942911E6}"/>
    <cellStyle name="style1502374600396 2" xfId="109" xr:uid="{95603883-8F67-4313-B8E8-05CA765EC058}"/>
    <cellStyle name="style1502374600437 2" xfId="111" xr:uid="{D58F408A-A5F1-4C25-A51B-6E1968A47D08}"/>
    <cellStyle name="style1502374600724 2" xfId="107" xr:uid="{22B9C840-CFF6-45C2-AF5E-B2467F29D02A}"/>
    <cellStyle name="style1502374600979 2" xfId="122" xr:uid="{4C51F48F-BC64-4562-B8F7-6504A7AD795E}"/>
    <cellStyle name="style1502374601052 2" xfId="127" xr:uid="{2453A0AA-0F80-47A6-9EBB-036294ACD42D}"/>
    <cellStyle name="style1502374601328 2" xfId="114" xr:uid="{D589F9BB-4661-4F4D-908F-3ADA5B741E66}"/>
    <cellStyle name="style1502374601359 2" xfId="116" xr:uid="{21CEF265-E14C-4C53-8D99-5BF4FBCB589B}"/>
    <cellStyle name="style1502374601417 2" xfId="120" xr:uid="{F4D3BE0C-CEFA-4B62-9EE6-293A270240E4}"/>
    <cellStyle name="style1502374601448 2" xfId="121" xr:uid="{D660CA80-5DF3-4DE7-9A40-24C74D593A5F}"/>
    <cellStyle name="style1502374601505 2" xfId="123" xr:uid="{94D072F4-E75B-4F26-AF1F-CDA47D55830D}"/>
    <cellStyle name="style1502374601537 2" xfId="124" xr:uid="{05023708-F7F9-44D1-9748-723DCAD5ADF1}"/>
    <cellStyle name="style1502374601590 2" xfId="130" xr:uid="{471C2C61-F48D-4F8D-95A9-221D84DEADBC}"/>
    <cellStyle name="style1502374601624 2" xfId="133" xr:uid="{AB56B250-BA9B-4180-A617-B3C8CA543627}"/>
    <cellStyle name="style1502374601654 2" xfId="134" xr:uid="{C4FDAA19-C136-4797-A8F2-BF213DEA28AC}"/>
    <cellStyle name="style1502374601732 2" xfId="125" xr:uid="{DF76DA9C-80E2-4EF9-9CAE-DFA2794F05DE}"/>
    <cellStyle name="style1502374601761 2" xfId="128" xr:uid="{10501CB7-8DCC-4FDE-9855-B701F96239BF}"/>
    <cellStyle name="style1502374601813 2" xfId="126" xr:uid="{2EEFD904-0FA2-4B8E-B01A-484F7308E61A}"/>
    <cellStyle name="style1502374602206 2" xfId="118" xr:uid="{0621DF3C-3ED4-4A8F-BE42-63B35A258FD5}"/>
    <cellStyle name="style1502374602238 2" xfId="131" xr:uid="{672D4E08-A32A-43BD-9268-F9326F1FABB8}"/>
    <cellStyle name="style1502374602469 2" xfId="129" xr:uid="{3F47B4F5-FBE0-4FAD-A400-019CD405FF0B}"/>
    <cellStyle name="style1502383791391" xfId="33" xr:uid="{0A5BC40D-275B-4BB6-B76A-7742F3BC947A}"/>
    <cellStyle name="style1502383791511" xfId="34" xr:uid="{E368EEC6-8D21-48D4-889A-7B0553C356DE}"/>
    <cellStyle name="style1502383791556" xfId="36" xr:uid="{B2A78DCE-78CD-4E91-8CC7-F4C8832C1315}"/>
    <cellStyle name="style1502383791601" xfId="38" xr:uid="{4A93C123-A55F-4E9B-8BF9-915828B2125D}"/>
    <cellStyle name="style1502383792022" xfId="40" xr:uid="{A454A8FC-D0DD-456C-9404-54F870F6BDE9}"/>
    <cellStyle name="style1502383792490" xfId="31" xr:uid="{9598A671-91AC-459F-8C81-8BFD41923552}"/>
    <cellStyle name="style1502383792658" xfId="24" xr:uid="{5393CE37-4CC7-44CA-94E3-99BD8A1DE9B4}"/>
    <cellStyle name="style1502383792690" xfId="26" xr:uid="{47AC11EA-7833-48AF-B9B6-D5527C17C511}"/>
    <cellStyle name="style1502383792727" xfId="25" xr:uid="{15AA4173-7129-44C7-953E-11D1DBEEC533}"/>
    <cellStyle name="style1502383793070" xfId="22" xr:uid="{4EE423A3-1387-40CC-B46B-B3C7E8F0448F}"/>
    <cellStyle name="style1502383793206" xfId="23" xr:uid="{ACBC43A1-DA8E-4300-BCCE-510284D1F3CF}"/>
    <cellStyle name="style1502383793471" xfId="47" xr:uid="{9BFEBC8D-8BC4-4807-BC3D-CC2D871F41E9}"/>
    <cellStyle name="style1502383793749" xfId="35" xr:uid="{C89070E6-E660-4E7E-93C5-F92B9A2DC01E}"/>
    <cellStyle name="style1502383793783" xfId="37" xr:uid="{E0F45B1F-07E6-4F93-A3A1-5C4E0385973A}"/>
    <cellStyle name="style1502383793839" xfId="41" xr:uid="{3B2D94B3-EB8E-4396-A90A-45E060EC93C9}"/>
    <cellStyle name="style1502383793864" xfId="42" xr:uid="{FD4C23E6-B48D-431F-A439-9184BEB9B1F7}"/>
    <cellStyle name="style1502383793914" xfId="46" xr:uid="{5AEBE5A4-6659-4EB6-84FF-CD622454D865}"/>
    <cellStyle name="style1502383793951" xfId="44" xr:uid="{7E0549F3-3D1C-46A4-B37D-3A92CF017372}"/>
    <cellStyle name="style1502383794037" xfId="45" xr:uid="{E522720D-E0A8-486D-8F23-E728052E66E7}"/>
    <cellStyle name="style1502383794069" xfId="51" xr:uid="{875C5634-0EA1-4471-89D4-6970FEE7C998}"/>
    <cellStyle name="style1502383794099" xfId="52" xr:uid="{3A363A61-56EE-4889-A510-45BA825432E0}"/>
    <cellStyle name="style1502383794231" xfId="48" xr:uid="{9950958C-B5CF-4432-BA1A-447B019322DF}"/>
    <cellStyle name="style1502383794524" xfId="39" xr:uid="{CD9660D9-3E3B-42DC-8FD3-016CA5C50077}"/>
    <cellStyle name="style1502383794581" xfId="49" xr:uid="{94AED468-CF3D-46FC-B0FF-F7C9D4F44AD8}"/>
    <cellStyle name="style1502442180142" xfId="59" xr:uid="{3F21A878-1046-4407-B898-C35730576D54}"/>
    <cellStyle name="style1502442180265" xfId="60" xr:uid="{2CE933CE-3336-461F-A675-6F01390B9B68}"/>
    <cellStyle name="style1502442180333" xfId="62" xr:uid="{546DB30D-FE7E-41EC-A33D-9AB3B348A454}"/>
    <cellStyle name="style1502442180406" xfId="65" xr:uid="{57AF3EE2-CB7C-49FA-9AC6-D5A15BC4DBF7}"/>
    <cellStyle name="style1502442181034" xfId="66" xr:uid="{DC0777A2-9774-49EC-96C6-6D9558AA641D}"/>
    <cellStyle name="style1502442181925" xfId="56" xr:uid="{B0290AC0-B6B7-4125-BC84-26C58B3650F1}"/>
    <cellStyle name="style1502442182166" xfId="55" xr:uid="{F67B9FD4-6546-48E8-ACA8-FDE0EC9FD6B4}"/>
    <cellStyle name="style1502442182226" xfId="57" xr:uid="{0C71C15B-A214-4606-9386-D0A6B17DF884}"/>
    <cellStyle name="style1502442182286" xfId="58" xr:uid="{9FCA9D6D-E5BB-4FF4-8962-9423FF63225E}"/>
    <cellStyle name="style1502442182746" xfId="53" xr:uid="{CCE785FD-6F29-4BEB-A863-C026212BE606}"/>
    <cellStyle name="style1502442182918" xfId="54" xr:uid="{6E770310-4093-4E30-9F24-85C9B9442848}"/>
    <cellStyle name="style1502442183342" xfId="74" xr:uid="{1122F81A-26FD-4284-AA1A-C71FCD4F0F6C}"/>
    <cellStyle name="style1502442183701" xfId="61" xr:uid="{90D8FCA7-809B-48F2-B5F7-35E97317055F}"/>
    <cellStyle name="style1502442183761" xfId="63" xr:uid="{A4FD7F4B-C800-400F-A05A-897CA3813D9A}"/>
    <cellStyle name="style1502442183853" xfId="67" xr:uid="{6DDA074A-DC3E-4B66-A581-A9F9AA4D0A16}"/>
    <cellStyle name="style1502442183895" xfId="68" xr:uid="{883A7A1F-8A0A-48A3-A4B3-334F18885790}"/>
    <cellStyle name="style1502442183974" xfId="76" xr:uid="{ADBE27D2-3E28-445C-95A4-D6A4C451FA8A}"/>
    <cellStyle name="style1502442184023" xfId="70" xr:uid="{53D4BE63-C1A3-434A-B2F0-334173C24152}"/>
    <cellStyle name="style1502442184091" xfId="69" xr:uid="{E3B5BA8B-52A1-43CE-9C4F-AE63781E7B44}"/>
    <cellStyle name="style1502442184135" xfId="78" xr:uid="{32768F26-C435-47EE-99AF-CBE501AEC372}"/>
    <cellStyle name="style1502442184179" xfId="79" xr:uid="{103E9A31-11B8-44C1-A81B-CFED7EABEB3B}"/>
    <cellStyle name="style1502442184270" xfId="72" xr:uid="{F6BAACD0-8E8C-438A-989D-3BC4405D879B}"/>
    <cellStyle name="style1502442184301" xfId="73" xr:uid="{F1311C9A-A3C8-4C6C-8CD9-FC5DBD31D448}"/>
    <cellStyle name="style1502442184463" xfId="64" xr:uid="{3CE597A4-DE22-4B88-9E38-1A39CF473CD1}"/>
    <cellStyle name="style1502442184506" xfId="77" xr:uid="{1B0A9770-171C-4F6C-8F1A-00B93A144BEE}"/>
    <cellStyle name="style1502442184583" xfId="71" xr:uid="{2DD22DFA-BFC5-4AE0-A814-98FB51595209}"/>
    <cellStyle name="style1502442185016" xfId="75" xr:uid="{4F53214A-F48E-49F9-A245-9F460CD45150}"/>
    <cellStyle name="style1502543096948" xfId="194" xr:uid="{08210722-82BA-46AC-B1F9-DB4B8261245D}"/>
    <cellStyle name="style1502543096986" xfId="195" xr:uid="{FDBF94FC-F1AC-4313-A3CB-FCB2A2316817}"/>
    <cellStyle name="style1502543096986 3" xfId="197" xr:uid="{23AF155F-D61E-4602-BE4B-ABAA16E445FC}"/>
    <cellStyle name="style1502543097025" xfId="196" xr:uid="{B20A9AD7-43D3-4F81-9870-F5772E4578C4}"/>
    <cellStyle name="style1502543097025 3" xfId="198" xr:uid="{2FA521D1-881B-4FD5-818E-23C3E8331F3C}"/>
    <cellStyle name="style1502570326951" xfId="181" xr:uid="{BFDE8A0C-9E1B-4696-A184-AD1CF486C5FF}"/>
    <cellStyle name="style1502570327008" xfId="190" xr:uid="{89FD648F-2168-46C6-AA76-422907844A35}"/>
    <cellStyle name="style1502570327049" xfId="182" xr:uid="{5A6F3473-3193-45FC-8538-926B2C34B34A}"/>
    <cellStyle name="style1502570327087" xfId="184" xr:uid="{2BCA7DB9-4884-4EC6-ADFC-003A50B0E39F}"/>
    <cellStyle name="style1502570327123" xfId="186" xr:uid="{F9E26906-50A3-48C3-B923-2B7DBBE56B0E}"/>
    <cellStyle name="style1502570327524" xfId="187" xr:uid="{A08798DA-C2CB-46AA-BF63-54F7977C8EB3}"/>
    <cellStyle name="style1502570328282" xfId="180" xr:uid="{980636BD-CC01-4B34-9D2D-BA36DEC05219}"/>
    <cellStyle name="style1502570328622" xfId="179" xr:uid="{BADB4C3D-10C5-4617-9AAC-784DDC1113F6}"/>
    <cellStyle name="style1502570328732" xfId="183" xr:uid="{44B6F405-B14C-4164-8EB3-1B969548E657}"/>
    <cellStyle name="style1502570328765" xfId="185" xr:uid="{1FEE689B-ADC8-4BA0-A75F-F369EDEA38B7}"/>
    <cellStyle name="style1502570328825" xfId="188" xr:uid="{7AFF3B8D-BADC-46CF-8D90-3F739E145E5A}"/>
    <cellStyle name="style1502570328850" xfId="189" xr:uid="{7726A890-7249-4A06-933C-6C9ACF15372F}"/>
    <cellStyle name="style1502570328912" xfId="191" xr:uid="{83EB3324-5CD5-45A1-865C-306FD064EF95}"/>
    <cellStyle name="style1502570328951" xfId="192" xr:uid="{8CFBC3B9-14A7-48F0-BD0A-01B4A68CC822}"/>
    <cellStyle name="style1507814628480" xfId="223" xr:uid="{29AD3568-7EDC-4C26-AA11-147F85E20BE9}"/>
    <cellStyle name="style1507814628579" xfId="224" xr:uid="{D5258A51-7D4C-488C-AE05-FF686D8D069E}"/>
    <cellStyle name="style1507814631209" xfId="220" xr:uid="{2BA1F86B-8A9C-445D-A411-5B149A37C853}"/>
    <cellStyle name="style1507814631255" xfId="221" xr:uid="{CA4C56A0-58B0-4648-B3AC-49555CFEC33F}"/>
    <cellStyle name="style1507814631526" xfId="227" xr:uid="{EDEEBF10-54D5-4517-81AF-304367ADAF35}"/>
    <cellStyle name="style1507814631570" xfId="222" xr:uid="{AB827218-5B01-44E8-AB2D-80581DD01A6C}"/>
    <cellStyle name="style1507814631615" xfId="225" xr:uid="{879ACE62-7235-4630-9111-950048FA30DD}"/>
    <cellStyle name="style1507814631666" xfId="226" xr:uid="{75C40AB4-A903-4EE9-B00A-C360642D5752}"/>
    <cellStyle name="style1507814631952" xfId="228" xr:uid="{D7EE0410-DFD1-4859-81A1-2D32AC95FEBC}"/>
    <cellStyle name="style1510221902825" xfId="212" xr:uid="{8F04C2BE-ED48-40D5-BCC3-E0EA1B5B6ED9}"/>
    <cellStyle name="style1510221906457" xfId="211" xr:uid="{45096F26-92B6-40D6-A895-D5CFACA19864}"/>
    <cellStyle name="style1510221906639" xfId="210" xr:uid="{B817520B-6676-4B0B-963A-3A9811326E47}"/>
    <cellStyle name="style1510221906732" xfId="209" xr:uid="{AC46167C-8EDF-4B16-A76C-8CA49D5CCC06}"/>
    <cellStyle name="style1510221907228" xfId="214" xr:uid="{1A083FC7-7A4B-46A6-899E-8E39658FFD9E}"/>
    <cellStyle name="style1510221907345" xfId="213" xr:uid="{BAEC3888-1E6D-4DFE-8ABA-6020C4143561}"/>
    <cellStyle name="style1510221907431" xfId="215" xr:uid="{ABBB8AF7-73FE-4320-B34E-C380AA145DBE}"/>
    <cellStyle name="style1510221907623" xfId="216" xr:uid="{F330905B-6EB3-4520-A4C6-C424F233CCEC}"/>
    <cellStyle name="style1510221907717" xfId="217" xr:uid="{D7394527-B1FA-4CC9-94ED-D4F40F66DDA2}"/>
    <cellStyle name="style1510221908514" xfId="16" xr:uid="{EFEB8C8D-4835-4F59-ACCC-7665D1743C39}"/>
    <cellStyle name="style1510221908514 2" xfId="207" xr:uid="{E0AC2DC2-7A46-4E1E-BBA8-50AF63C55461}"/>
    <cellStyle name="style1510221908686" xfId="208" xr:uid="{78CFA5AF-67A8-49E6-B243-774828732BF9}"/>
    <cellStyle name="style1548346530436" xfId="166" xr:uid="{4C33527B-30EE-460B-A99C-039CB346AD79}"/>
    <cellStyle name="style1548346530467" xfId="167" xr:uid="{FAC9C785-BA78-41FA-90F4-B06D1EF67768}"/>
    <cellStyle name="style1548346530528" xfId="168" xr:uid="{31EF1141-0A78-490F-A7C2-41A897C8290C}"/>
    <cellStyle name="style1548346530567" xfId="169" xr:uid="{3BAA8535-1213-4326-A6AE-58B547F922AC}"/>
    <cellStyle name="style1548346530605" xfId="170" xr:uid="{F7EBE5A5-B8B8-4785-B54E-E7D5DC3DB5BE}"/>
    <cellStyle name="style1548346530654" xfId="171" xr:uid="{7F083077-7F7B-4334-A1DE-F4B3DF6A583D}"/>
    <cellStyle name="style1548346531063" xfId="172" xr:uid="{75A7119E-9920-4AA4-BF3F-66BD7817CCC3}"/>
    <cellStyle name="style1548346531089" xfId="173" xr:uid="{87E782CA-0877-45BA-B37D-BB06CDAE1E62}"/>
    <cellStyle name="style1548346531118" xfId="174" xr:uid="{5C081EDE-68D9-487E-906E-1243EF9DF8F1}"/>
    <cellStyle name="style1548346531146" xfId="175" xr:uid="{BB4EDCB3-D4E4-47C4-A041-ABE8159A73F2}"/>
    <cellStyle name="style1548346531171" xfId="176" xr:uid="{401FB0DC-E1FF-420F-B80A-511A041EEF1F}"/>
    <cellStyle name="style1548425039659" xfId="135" xr:uid="{301A3D8B-1AA6-4B08-B12C-CC5B846505AF}"/>
    <cellStyle name="style1548425040032" xfId="161" xr:uid="{97D5D2DD-1794-4979-90D8-EF5427565ED9}"/>
    <cellStyle name="style1548425040069" xfId="148" xr:uid="{D542B694-BBC0-4219-B54F-4BEE4FEDE677}"/>
    <cellStyle name="style1548425040105" xfId="163" xr:uid="{9F1C0D40-5E17-4D91-A6CE-15C48DAAB4EB}"/>
    <cellStyle name="style1548425040140" xfId="149" xr:uid="{FE1CD9BB-AA9D-4A5B-AE2D-857D0535BA1D}"/>
    <cellStyle name="style1548425040223" xfId="150" xr:uid="{0BCC3CE8-6377-4F53-A8A1-96DC8B61A73B}"/>
    <cellStyle name="style1548425040690" xfId="139" xr:uid="{18CCDD3E-31D0-482A-B10B-F90398FD0B26}"/>
    <cellStyle name="style1548425040767" xfId="140" xr:uid="{D13894C0-8405-4C2C-8D23-D22BF6B0AED0}"/>
    <cellStyle name="style1548425040920" xfId="144" xr:uid="{0BC15D71-59D8-48CF-8BA1-830A01A4D68F}"/>
    <cellStyle name="style1548425041000" xfId="145" xr:uid="{946FBAF2-6D8D-444B-86C8-555DF9A62F7C}"/>
    <cellStyle name="style1548425041209" xfId="136" xr:uid="{751D2A2E-E555-4DE0-9617-FC7606057D37}"/>
    <cellStyle name="style1548425041246" xfId="137" xr:uid="{4D021295-0102-4B49-B040-99C09202C1B7}"/>
    <cellStyle name="style1548425041292" xfId="138" xr:uid="{AD333FC1-E374-42B1-B07C-0077172D190C}"/>
    <cellStyle name="style1548425041329" xfId="141" xr:uid="{E9E69114-B423-4595-8A92-42B9D423F1AA}"/>
    <cellStyle name="style1548425041370" xfId="142" xr:uid="{121A679C-CD9A-4DD3-B87B-8F04F31B80B3}"/>
    <cellStyle name="style1548425041420" xfId="143" xr:uid="{87CD0F9F-BDF8-4A0C-A811-C45F6A453008}"/>
    <cellStyle name="style1548425041452" xfId="156" xr:uid="{CF2CE0E2-6F67-47BF-A5C2-AE76291A0D8F}"/>
    <cellStyle name="style1548425041511" xfId="151" xr:uid="{C13F0BDA-9AA5-4464-9EF3-4DC1279D97CB}"/>
    <cellStyle name="style1548425041561" xfId="146" xr:uid="{4FE481B5-7F4F-4202-81C2-3E0245BB0FD6}"/>
    <cellStyle name="style1548425041642" xfId="152" xr:uid="{DC051F68-B6F5-4E54-AA69-7E7BC209AFD7}"/>
    <cellStyle name="style1548425041685" xfId="147" xr:uid="{E7B3C5BC-7E22-4C5E-AFFA-4AE31BA99BB3}"/>
    <cellStyle name="style1548425041725" xfId="153" xr:uid="{54C4BBC9-809B-4A87-AD5E-6701B9E8BB1A}"/>
    <cellStyle name="style1548425041767" xfId="160" xr:uid="{49D485D3-D038-4308-815C-0751E5F78DAF}"/>
    <cellStyle name="style1548425041803" xfId="157" xr:uid="{32CB27C9-2D7B-4C99-AFA2-D41E8805C235}"/>
    <cellStyle name="style1548425041851" xfId="162" xr:uid="{7D8BDD43-4D8A-4ADC-9618-D9D8F4919BBE}"/>
    <cellStyle name="style1548425041886" xfId="154" xr:uid="{BC7F34A2-A607-474D-82B6-493732B27B5D}"/>
    <cellStyle name="style1548425041935" xfId="155" xr:uid="{CDC15058-62D9-4902-A47E-69284D8C5F75}"/>
    <cellStyle name="style1548425041985" xfId="158" xr:uid="{A4AB3BFF-9A15-454D-969E-D2ACA69B10EA}"/>
    <cellStyle name="style1548425042031" xfId="159" xr:uid="{15BBF100-ACDC-451E-955C-760D1F51F5EA}"/>
    <cellStyle name="style1548425042068" xfId="164" xr:uid="{50CB7940-0A8B-4FCB-93BA-23E129E0AFF6}"/>
    <cellStyle name="style1548425042097" xfId="165" xr:uid="{B23DC232-54FB-49F6-A1F3-31AA7B0F1E79}"/>
  </cellStyles>
  <dxfs count="0"/>
  <tableStyles count="0" defaultTableStyle="TableStyleMedium2" defaultPivotStyle="PivotStyleLight16"/>
  <colors>
    <mruColors>
      <color rgb="FFEFF2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6440581</xdr:colOff>
      <xdr:row>1</xdr:row>
      <xdr:rowOff>6723</xdr:rowOff>
    </xdr:from>
    <xdr:to>
      <xdr:col>2</xdr:col>
      <xdr:colOff>103094</xdr:colOff>
      <xdr:row>6</xdr:row>
      <xdr:rowOff>6723</xdr:rowOff>
    </xdr:to>
    <xdr:pic>
      <xdr:nvPicPr>
        <xdr:cNvPr id="2" name="Picture 1">
          <a:extLst>
            <a:ext uri="{FF2B5EF4-FFF2-40B4-BE49-F238E27FC236}">
              <a16:creationId xmlns:a16="http://schemas.microsoft.com/office/drawing/2014/main" id="{962A5B13-8244-4351-9032-BD29C6B63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6199" y="197223"/>
          <a:ext cx="2716866"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feesudb\stfdir\output\roee_c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ENGINEERING%20UK%20REPORTS/Engineering%20UK%202019/Saved%20documents/Figure_1__Output_per_hour_and_output_per_wor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e_c01"/>
      <sheetName val="Contents"/>
      <sheetName val="Chapter 7 - Charts"/>
      <sheetName val="Chapter 5 - Charts"/>
      <sheetName val="Chapter 3 - Charts"/>
      <sheetName val="Chapter 4 - Charts"/>
      <sheetName val="Chapter 2 - Charts"/>
      <sheetName val="Chapter_7_-_Charts"/>
      <sheetName val="Chapter_5_-_Charts"/>
      <sheetName val="Chapter_3_-_Charts"/>
      <sheetName val="Chapter_4_-_Charts"/>
      <sheetName val="Chapter_2_-_Charts"/>
      <sheetName val="Chapter_7_-_Charts1"/>
      <sheetName val="Chapter_5_-_Charts1"/>
      <sheetName val="Chapter_3_-_Charts1"/>
      <sheetName val="Chapter_4_-_Charts1"/>
      <sheetName val="Chapter_2_-_Charts1"/>
      <sheetName val="Chapter_7_-_Charts2"/>
      <sheetName val="Chapter_5_-_Charts2"/>
      <sheetName val="Chapter_3_-_Charts2"/>
      <sheetName val="Chapter_4_-_Charts2"/>
      <sheetName val="Chapter_2_-_Charts2"/>
      <sheetName val="Chapter_7_-_Charts3"/>
      <sheetName val="Chapter_5_-_Charts3"/>
      <sheetName val="Chapter_3_-_Charts3"/>
      <sheetName val="Chapter_4_-_Charts3"/>
      <sheetName val="Chapter_2_-_Charts3"/>
    </sheetNames>
    <sheetDataSet>
      <sheetData sheetId="0" refreshError="1"/>
      <sheetData sheetId="1" refreshError="1"/>
      <sheetData sheetId="2" refreshError="1">
        <row r="25">
          <cell r="D25" t="str">
            <v>Chart 7.1.   Regional economic activity rates, 1971-2010</v>
          </cell>
        </row>
        <row r="26">
          <cell r="D26" t="str">
            <v>All Regions</v>
          </cell>
        </row>
        <row r="27">
          <cell r="D27" t="str">
            <v>Total Employment</v>
          </cell>
        </row>
        <row r="67">
          <cell r="D67" t="str">
            <v>Chart 7.2.   Regional unemployment rates, 1971-2010</v>
          </cell>
        </row>
        <row r="68">
          <cell r="D68" t="str">
            <v>All Regions</v>
          </cell>
        </row>
        <row r="69">
          <cell r="D69" t="str">
            <v>Total Employment</v>
          </cell>
        </row>
        <row r="366">
          <cell r="D366" t="str">
            <v>Chart 7.6.b. (a)   Employment Levels by Broad Industrial Sector</v>
          </cell>
        </row>
        <row r="367">
          <cell r="D367" t="str">
            <v>East</v>
          </cell>
        </row>
        <row r="368">
          <cell r="D368" t="str">
            <v>Total Employment</v>
          </cell>
        </row>
        <row r="410">
          <cell r="D410" t="str">
            <v>Chart 7.7.b. (a)   Employment Levels by Broad Industrial Sector</v>
          </cell>
        </row>
        <row r="411">
          <cell r="D411" t="str">
            <v>North West</v>
          </cell>
        </row>
        <row r="412">
          <cell r="D412" t="str">
            <v>Total Employment</v>
          </cell>
        </row>
        <row r="454">
          <cell r="D454" t="str">
            <v>Chart 7.5.b. (b)   Employment Growth by Broad Industrial Sector</v>
          </cell>
        </row>
        <row r="455">
          <cell r="D455" t="str">
            <v>London</v>
          </cell>
        </row>
        <row r="456">
          <cell r="D456" t="str">
            <v>Total Employment</v>
          </cell>
        </row>
        <row r="499">
          <cell r="D499" t="str">
            <v>Chart 7.6.b. (b)   Employment Growth by Broad Industrial Sector</v>
          </cell>
        </row>
        <row r="500">
          <cell r="D500" t="str">
            <v>East</v>
          </cell>
        </row>
        <row r="501">
          <cell r="D501" t="str">
            <v>Total Employment</v>
          </cell>
        </row>
        <row r="543">
          <cell r="D543" t="str">
            <v>Chart 7.7.b. (b)   Employment Growth by Broad Industrial Sector</v>
          </cell>
        </row>
        <row r="544">
          <cell r="D544" t="str">
            <v>North West</v>
          </cell>
        </row>
        <row r="545">
          <cell r="D545" t="str">
            <v>Total Employment</v>
          </cell>
        </row>
        <row r="843">
          <cell r="D843" t="str">
            <v xml:space="preserve">Chart 7.10.a  Employment profiles by gender in the 'Distribution &amp; Transport, etc.' sector. </v>
          </cell>
        </row>
        <row r="844">
          <cell r="D844" t="str">
            <v>South West</v>
          </cell>
        </row>
        <row r="845">
          <cell r="D845" t="str">
            <v>Males</v>
          </cell>
        </row>
        <row r="886">
          <cell r="D886" t="str">
            <v xml:space="preserve">Chart 7.10.b  Employment profiles by gender in the 'Distribution &amp; Transport, etc.' sector. </v>
          </cell>
        </row>
        <row r="887">
          <cell r="D887" t="str">
            <v>South West</v>
          </cell>
        </row>
        <row r="888">
          <cell r="D888" t="str">
            <v>Females</v>
          </cell>
        </row>
        <row r="931">
          <cell r="D931" t="str">
            <v>Chart 7.11.a  Changing Occupational Profile of employment in Banking &amp; Business Services</v>
          </cell>
        </row>
        <row r="932">
          <cell r="D932" t="str">
            <v>London</v>
          </cell>
        </row>
        <row r="976">
          <cell r="D976" t="str">
            <v>Chart 7.11.b  Changing Occupational Profile of employment in Banking &amp; Business Services</v>
          </cell>
        </row>
        <row r="977">
          <cell r="D977" t="str">
            <v>Yorkshire &amp; the Humber</v>
          </cell>
        </row>
        <row r="1021">
          <cell r="D1021" t="str">
            <v>Chart 7.12.a.  Changing occupational profile of employment in Engineering</v>
          </cell>
        </row>
        <row r="1022">
          <cell r="D1022" t="str">
            <v>South East</v>
          </cell>
        </row>
        <row r="1065">
          <cell r="D1065" t="str">
            <v>Chart 7.12.b.  Changing occupational profile of employment in Engineering</v>
          </cell>
        </row>
        <row r="1066">
          <cell r="D1066" t="str">
            <v>West Midlands</v>
          </cell>
        </row>
        <row r="1110">
          <cell r="D1110" t="str">
            <v>Chart 7.12.c.  Changing occupational profile of employment in Engineering</v>
          </cell>
        </row>
        <row r="1111">
          <cell r="D1111" t="str">
            <v>Wales</v>
          </cell>
        </row>
      </sheetData>
      <sheetData sheetId="3" refreshError="1">
        <row r="25">
          <cell r="D25" t="str">
            <v>Chart 5.1.  Qualification Structure, 1979-1998 [% of total employment]</v>
          </cell>
        </row>
        <row r="26">
          <cell r="D26" t="str">
            <v>United Kingdom</v>
          </cell>
        </row>
        <row r="27">
          <cell r="D27" t="str">
            <v>Total Employment</v>
          </cell>
        </row>
        <row r="62">
          <cell r="D62" t="str">
            <v>Source: Labour Force Survey</v>
          </cell>
        </row>
        <row r="71">
          <cell r="D71" t="str">
            <v>Chart 5.2. (a)  Change in Employment Shares, 1979 - 1998 [% of total employment]</v>
          </cell>
        </row>
        <row r="72">
          <cell r="D72" t="str">
            <v>United Kingdom</v>
          </cell>
        </row>
        <row r="73">
          <cell r="D73" t="str">
            <v>Total Employment</v>
          </cell>
        </row>
        <row r="75">
          <cell r="AJ75">
            <v>2531.5990000000002</v>
          </cell>
          <cell r="AK75">
            <v>4287.2929999999997</v>
          </cell>
        </row>
        <row r="76">
          <cell r="AJ76">
            <v>1804.5730000000001</v>
          </cell>
          <cell r="AK76">
            <v>2817.6059999999998</v>
          </cell>
        </row>
        <row r="77">
          <cell r="AJ77">
            <v>1520.395</v>
          </cell>
          <cell r="AK77">
            <v>2662.07</v>
          </cell>
        </row>
        <row r="78">
          <cell r="AJ78">
            <v>4189.2690000000002</v>
          </cell>
          <cell r="AK78">
            <v>3973.6420000000007</v>
          </cell>
        </row>
        <row r="79">
          <cell r="AJ79">
            <v>4706.652</v>
          </cell>
          <cell r="AK79">
            <v>3247.0230000000001</v>
          </cell>
        </row>
        <row r="80">
          <cell r="AJ80">
            <v>1555.508</v>
          </cell>
          <cell r="AK80">
            <v>2827.058</v>
          </cell>
        </row>
        <row r="81">
          <cell r="AJ81">
            <v>999.12599999999998</v>
          </cell>
          <cell r="AK81">
            <v>1782.453</v>
          </cell>
        </row>
        <row r="82">
          <cell r="AJ82">
            <v>3585.4629999999997</v>
          </cell>
          <cell r="AK82">
            <v>2524.634</v>
          </cell>
        </row>
        <row r="83">
          <cell r="AJ83">
            <v>2810.288</v>
          </cell>
          <cell r="AK83">
            <v>2123.3029999999999</v>
          </cell>
        </row>
        <row r="84">
          <cell r="AJ84">
            <v>0</v>
          </cell>
          <cell r="AK84">
            <v>115.41700000000002</v>
          </cell>
        </row>
        <row r="85">
          <cell r="AJ85">
            <v>23702.873</v>
          </cell>
          <cell r="AK85">
            <v>26360.499000000003</v>
          </cell>
        </row>
        <row r="108">
          <cell r="D108" t="str">
            <v>Source: Labour Force Survey</v>
          </cell>
        </row>
        <row r="118">
          <cell r="D118" t="str">
            <v>Chart 5.2. (b)  Change in Employment Shares, 1983 - 1998 [% of total employment]</v>
          </cell>
        </row>
        <row r="119">
          <cell r="D119" t="str">
            <v>United Kingdom</v>
          </cell>
        </row>
        <row r="120">
          <cell r="D120" t="str">
            <v>Total Employment</v>
          </cell>
        </row>
        <row r="530">
          <cell r="D530" t="str">
            <v>Chart 5.3.  Change in Employment by Qualification, 1983 - 1998</v>
          </cell>
        </row>
        <row r="531">
          <cell r="D531" t="str">
            <v>United Kingdom</v>
          </cell>
        </row>
        <row r="532">
          <cell r="D532" t="str">
            <v>Total Employment</v>
          </cell>
        </row>
        <row r="567">
          <cell r="D567" t="str">
            <v>Source: Labour Force Survey</v>
          </cell>
        </row>
      </sheetData>
      <sheetData sheetId="4" refreshError="1">
        <row r="118">
          <cell r="D118" t="str">
            <v>Chart 3.4.  Change in Employment Structure, 1981-2010</v>
          </cell>
        </row>
        <row r="119">
          <cell r="D119" t="str">
            <v>United Kingdom</v>
          </cell>
        </row>
        <row r="120">
          <cell r="D120" t="str">
            <v>Total Employment</v>
          </cell>
        </row>
        <row r="599">
          <cell r="D599" t="str">
            <v>Chart 3.4.  Change in Employmend Broad by sector, 1981 - 2010</v>
          </cell>
        </row>
      </sheetData>
      <sheetData sheetId="5" refreshError="1">
        <row r="25">
          <cell r="D25" t="str">
            <v>Chart 4.2.(a)  Occupational Change, 1999-2010</v>
          </cell>
        </row>
        <row r="26">
          <cell r="D26" t="str">
            <v>United Kingdom</v>
          </cell>
        </row>
        <row r="27">
          <cell r="D27" t="str">
            <v>Total Employment</v>
          </cell>
        </row>
        <row r="62">
          <cell r="D62" t="str">
            <v>Source: CE/IER estimates, F92F9 Forecast</v>
          </cell>
        </row>
        <row r="71">
          <cell r="D71" t="str">
            <v>Chart 4.3.(a)  Occupational Change, 1999-2010</v>
          </cell>
        </row>
        <row r="72">
          <cell r="D72" t="str">
            <v>United Kingdom</v>
          </cell>
        </row>
        <row r="73">
          <cell r="D73" t="str">
            <v>Male Employment</v>
          </cell>
        </row>
        <row r="108">
          <cell r="D108" t="str">
            <v>Source: CE/IER estimates, F92F9 Forecast</v>
          </cell>
        </row>
        <row r="118">
          <cell r="D118" t="str">
            <v>Chart 4.4.(a)  Occupational Change, 1999-2010</v>
          </cell>
        </row>
        <row r="119">
          <cell r="D119" t="str">
            <v>United Kingdom</v>
          </cell>
        </row>
        <row r="120">
          <cell r="D120" t="str">
            <v>Female Employment</v>
          </cell>
        </row>
        <row r="155">
          <cell r="D155" t="str">
            <v>Source: CE/IER estimates, F92F9 Forecast</v>
          </cell>
        </row>
        <row r="165">
          <cell r="D165" t="str">
            <v>Chart 4.2.(b)  Occupational Change by Status, 1999-2010</v>
          </cell>
        </row>
        <row r="166">
          <cell r="D166" t="str">
            <v>United Kingdom</v>
          </cell>
        </row>
        <row r="167">
          <cell r="D167" t="str">
            <v>Total Employment</v>
          </cell>
        </row>
        <row r="209">
          <cell r="D209" t="str">
            <v>Source: CE/IER estimates, F92F9 Forecast</v>
          </cell>
        </row>
        <row r="216">
          <cell r="D216" t="str">
            <v>Chart 4.3.(b)  Occupational Change by Status, 1999-2010</v>
          </cell>
        </row>
        <row r="217">
          <cell r="D217" t="str">
            <v>United Kingdom</v>
          </cell>
        </row>
        <row r="218">
          <cell r="D218" t="str">
            <v>Male Employment</v>
          </cell>
        </row>
        <row r="260">
          <cell r="D260" t="str">
            <v>Source: CE/IER estimates, F92F9 Forecast</v>
          </cell>
        </row>
        <row r="267">
          <cell r="D267" t="str">
            <v>Chart 4.4.(b)  Occupational Change by Status, 1999-2010</v>
          </cell>
        </row>
        <row r="268">
          <cell r="D268" t="str">
            <v>United Kingdom</v>
          </cell>
        </row>
        <row r="269">
          <cell r="D269" t="str">
            <v>Female Employment</v>
          </cell>
        </row>
        <row r="311">
          <cell r="D311" t="str">
            <v>Source: CE/IER estimates, F92F9 Forecast</v>
          </cell>
        </row>
      </sheetData>
      <sheetData sheetId="6" refreshError="1">
        <row r="71">
          <cell r="D71" t="str">
            <v>Chart 2.2.  Growth in  Unemployment, Employment &amp; Labour Force, 1999-2010</v>
          </cell>
        </row>
        <row r="72">
          <cell r="D72" t="str">
            <v>United Kingdom</v>
          </cell>
        </row>
        <row r="73">
          <cell r="D73" t="str">
            <v>Total Employment</v>
          </cell>
        </row>
        <row r="108">
          <cell r="D108" t="str">
            <v>Source: CE/IER estimates, F02F9 Forecast</v>
          </cell>
        </row>
      </sheetData>
      <sheetData sheetId="7">
        <row r="25">
          <cell r="D25" t="str">
            <v>Chart 7.1.   Regional economic activity rates, 1971-2010</v>
          </cell>
        </row>
      </sheetData>
      <sheetData sheetId="8">
        <row r="25">
          <cell r="D25" t="str">
            <v>Chart 5.1.  Qualification Structure, 1979-1998 [% of total employment]</v>
          </cell>
        </row>
      </sheetData>
      <sheetData sheetId="9">
        <row r="118">
          <cell r="D118" t="str">
            <v>Chart 3.4.  Change in Employment Structure, 1981-2010</v>
          </cell>
        </row>
      </sheetData>
      <sheetData sheetId="10">
        <row r="25">
          <cell r="D25" t="str">
            <v>Chart 4.2.(a)  Occupational Change, 1999-2010</v>
          </cell>
        </row>
      </sheetData>
      <sheetData sheetId="11">
        <row r="71">
          <cell r="D71" t="str">
            <v>Chart 2.2.  Growth in  Unemployment, Employment &amp; Labour Force, 1999-2010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7">
          <cell r="B7" t="str">
            <v>Output per hour</v>
          </cell>
        </row>
        <row r="8">
          <cell r="A8" t="str">
            <v>2000 Q1</v>
          </cell>
          <cell r="B8">
            <v>87.4</v>
          </cell>
          <cell r="C8" t="str">
            <v>-</v>
          </cell>
        </row>
        <row r="9">
          <cell r="A9" t="str">
            <v>2000 Q2</v>
          </cell>
          <cell r="B9">
            <v>86.7</v>
          </cell>
          <cell r="C9" t="str">
            <v>-</v>
          </cell>
        </row>
        <row r="10">
          <cell r="A10" t="str">
            <v>2000 Q3</v>
          </cell>
          <cell r="B10">
            <v>86.8</v>
          </cell>
          <cell r="C10" t="str">
            <v>-</v>
          </cell>
        </row>
        <row r="11">
          <cell r="A11" t="str">
            <v>2000 Q4</v>
          </cell>
          <cell r="B11">
            <v>86.1</v>
          </cell>
          <cell r="C11" t="str">
            <v>-</v>
          </cell>
        </row>
        <row r="12">
          <cell r="A12" t="str">
            <v>2001 Q1</v>
          </cell>
          <cell r="B12">
            <v>87.5</v>
          </cell>
          <cell r="C12" t="str">
            <v>-</v>
          </cell>
        </row>
        <row r="13">
          <cell r="A13" t="str">
            <v>2001 Q2</v>
          </cell>
          <cell r="B13">
            <v>87.6</v>
          </cell>
          <cell r="C13" t="str">
            <v>-</v>
          </cell>
        </row>
        <row r="14">
          <cell r="A14" t="str">
            <v>2001 Q3</v>
          </cell>
          <cell r="B14">
            <v>88.3</v>
          </cell>
          <cell r="C14" t="str">
            <v>-</v>
          </cell>
        </row>
        <row r="15">
          <cell r="A15" t="str">
            <v>2001 Q4</v>
          </cell>
          <cell r="B15">
            <v>88.7</v>
          </cell>
          <cell r="C15" t="str">
            <v>-</v>
          </cell>
        </row>
        <row r="16">
          <cell r="A16" t="str">
            <v>2002 Q1</v>
          </cell>
          <cell r="B16">
            <v>89.2</v>
          </cell>
          <cell r="C16" t="str">
            <v>-</v>
          </cell>
        </row>
        <row r="17">
          <cell r="A17" t="str">
            <v>2002 Q2</v>
          </cell>
          <cell r="B17">
            <v>90.3</v>
          </cell>
          <cell r="C17" t="str">
            <v>-</v>
          </cell>
        </row>
        <row r="18">
          <cell r="A18" t="str">
            <v>2002 Q3</v>
          </cell>
          <cell r="B18">
            <v>90.3</v>
          </cell>
          <cell r="C18" t="str">
            <v>-</v>
          </cell>
        </row>
        <row r="19">
          <cell r="A19" t="str">
            <v>2002 Q4</v>
          </cell>
          <cell r="B19">
            <v>90.9</v>
          </cell>
          <cell r="C19" t="str">
            <v>-</v>
          </cell>
        </row>
        <row r="20">
          <cell r="A20" t="str">
            <v>2003 Q1</v>
          </cell>
          <cell r="B20">
            <v>91.7</v>
          </cell>
          <cell r="C20" t="str">
            <v>-</v>
          </cell>
        </row>
        <row r="21">
          <cell r="A21" t="str">
            <v>2003 Q2</v>
          </cell>
          <cell r="B21">
            <v>92.4</v>
          </cell>
          <cell r="C21" t="str">
            <v>-</v>
          </cell>
        </row>
        <row r="22">
          <cell r="A22" t="str">
            <v>2003 Q3</v>
          </cell>
          <cell r="B22">
            <v>93</v>
          </cell>
          <cell r="C22" t="str">
            <v>-</v>
          </cell>
        </row>
        <row r="23">
          <cell r="A23" t="str">
            <v>2003 Q4</v>
          </cell>
          <cell r="B23">
            <v>94.2</v>
          </cell>
          <cell r="C23" t="str">
            <v>-</v>
          </cell>
        </row>
        <row r="24">
          <cell r="A24" t="str">
            <v>2004 Q1</v>
          </cell>
          <cell r="B24">
            <v>93.7</v>
          </cell>
          <cell r="C24" t="str">
            <v>-</v>
          </cell>
        </row>
        <row r="25">
          <cell r="A25" t="str">
            <v>2004 Q2</v>
          </cell>
          <cell r="B25">
            <v>94.4</v>
          </cell>
          <cell r="C25" t="str">
            <v>-</v>
          </cell>
        </row>
        <row r="26">
          <cell r="A26" t="str">
            <v>2004 Q3</v>
          </cell>
          <cell r="B26">
            <v>94.2</v>
          </cell>
          <cell r="C26" t="str">
            <v>-</v>
          </cell>
        </row>
        <row r="27">
          <cell r="A27" t="str">
            <v>2004 Q4</v>
          </cell>
          <cell r="B27">
            <v>93.3</v>
          </cell>
          <cell r="C27" t="str">
            <v>-</v>
          </cell>
        </row>
        <row r="28">
          <cell r="A28" t="str">
            <v>2005 Q1</v>
          </cell>
          <cell r="B28">
            <v>94.2</v>
          </cell>
          <cell r="C28" t="str">
            <v>-</v>
          </cell>
        </row>
        <row r="29">
          <cell r="A29" t="str">
            <v>2005 Q2</v>
          </cell>
          <cell r="B29">
            <v>95.4</v>
          </cell>
          <cell r="C29" t="str">
            <v>-</v>
          </cell>
        </row>
        <row r="30">
          <cell r="A30" t="str">
            <v>2005 Q3</v>
          </cell>
          <cell r="B30">
            <v>96</v>
          </cell>
          <cell r="C30" t="str">
            <v>-</v>
          </cell>
        </row>
        <row r="31">
          <cell r="A31" t="str">
            <v>2005 Q4</v>
          </cell>
          <cell r="B31">
            <v>97.7</v>
          </cell>
          <cell r="C31" t="str">
            <v>-</v>
          </cell>
        </row>
        <row r="32">
          <cell r="A32" t="str">
            <v>2006 Q1</v>
          </cell>
          <cell r="B32">
            <v>97.5</v>
          </cell>
          <cell r="C32" t="str">
            <v>-</v>
          </cell>
        </row>
        <row r="33">
          <cell r="A33" t="str">
            <v>2006 Q2</v>
          </cell>
          <cell r="B33">
            <v>97.7</v>
          </cell>
          <cell r="C33" t="str">
            <v>-</v>
          </cell>
        </row>
        <row r="34">
          <cell r="A34" t="str">
            <v>2006 Q3</v>
          </cell>
          <cell r="B34">
            <v>97.5</v>
          </cell>
          <cell r="C34" t="str">
            <v>-</v>
          </cell>
        </row>
        <row r="35">
          <cell r="A35" t="str">
            <v>2006 Q4</v>
          </cell>
          <cell r="B35">
            <v>97.5</v>
          </cell>
          <cell r="C35" t="str">
            <v>-</v>
          </cell>
        </row>
        <row r="36">
          <cell r="A36" t="str">
            <v>2007 Q1</v>
          </cell>
          <cell r="B36">
            <v>98.3</v>
          </cell>
          <cell r="C36" t="str">
            <v>-</v>
          </cell>
        </row>
        <row r="37">
          <cell r="A37" t="str">
            <v>2007 Q2</v>
          </cell>
          <cell r="B37">
            <v>98.7</v>
          </cell>
          <cell r="C37" t="str">
            <v>-</v>
          </cell>
        </row>
        <row r="38">
          <cell r="A38" t="str">
            <v>2007 Q3</v>
          </cell>
          <cell r="B38">
            <v>99.2</v>
          </cell>
          <cell r="C38" t="str">
            <v>-</v>
          </cell>
        </row>
        <row r="39">
          <cell r="A39" t="str">
            <v>2007 Q4</v>
          </cell>
          <cell r="B39">
            <v>100</v>
          </cell>
          <cell r="C39">
            <v>100</v>
          </cell>
        </row>
        <row r="40">
          <cell r="A40" t="str">
            <v>2008 Q1</v>
          </cell>
          <cell r="B40">
            <v>99.2</v>
          </cell>
          <cell r="C40">
            <v>100.5</v>
          </cell>
        </row>
        <row r="41">
          <cell r="A41" t="str">
            <v>2008 Q2</v>
          </cell>
          <cell r="B41">
            <v>99.6</v>
          </cell>
          <cell r="C41">
            <v>101</v>
          </cell>
        </row>
        <row r="42">
          <cell r="A42" t="str">
            <v>2008 Q3</v>
          </cell>
          <cell r="B42">
            <v>98.1</v>
          </cell>
          <cell r="C42">
            <v>101.5</v>
          </cell>
        </row>
        <row r="43">
          <cell r="A43" t="str">
            <v>2008 Q4</v>
          </cell>
          <cell r="B43">
            <v>96.7</v>
          </cell>
          <cell r="C43">
            <v>102</v>
          </cell>
        </row>
        <row r="44">
          <cell r="A44" t="str">
            <v>2009 Q1</v>
          </cell>
          <cell r="B44">
            <v>96.5</v>
          </cell>
          <cell r="C44">
            <v>102.6</v>
          </cell>
        </row>
        <row r="45">
          <cell r="A45" t="str">
            <v>2009 Q2</v>
          </cell>
          <cell r="B45">
            <v>96.6</v>
          </cell>
          <cell r="C45">
            <v>103.1</v>
          </cell>
        </row>
        <row r="46">
          <cell r="A46" t="str">
            <v>2009 Q3</v>
          </cell>
          <cell r="B46">
            <v>97.3</v>
          </cell>
          <cell r="C46">
            <v>103.6</v>
          </cell>
        </row>
        <row r="47">
          <cell r="A47" t="str">
            <v>2009 Q4</v>
          </cell>
          <cell r="B47">
            <v>97.4</v>
          </cell>
          <cell r="C47">
            <v>104.1</v>
          </cell>
        </row>
        <row r="48">
          <cell r="A48" t="str">
            <v>2010 Q1</v>
          </cell>
          <cell r="B48">
            <v>98.1</v>
          </cell>
          <cell r="C48">
            <v>104.7</v>
          </cell>
        </row>
        <row r="49">
          <cell r="A49" t="str">
            <v>2010 Q2</v>
          </cell>
          <cell r="B49">
            <v>98.1</v>
          </cell>
          <cell r="C49">
            <v>105.2</v>
          </cell>
        </row>
        <row r="50">
          <cell r="A50" t="str">
            <v>2010 Q3</v>
          </cell>
          <cell r="B50">
            <v>98.4</v>
          </cell>
          <cell r="C50">
            <v>105.7</v>
          </cell>
        </row>
        <row r="51">
          <cell r="A51" t="str">
            <v>2010 Q4</v>
          </cell>
          <cell r="B51">
            <v>98.2</v>
          </cell>
          <cell r="C51">
            <v>106.3</v>
          </cell>
        </row>
        <row r="52">
          <cell r="A52" t="str">
            <v>2011 Q1</v>
          </cell>
          <cell r="B52">
            <v>98.8</v>
          </cell>
          <cell r="C52">
            <v>106.8</v>
          </cell>
        </row>
        <row r="53">
          <cell r="A53" t="str">
            <v>2011 Q2</v>
          </cell>
          <cell r="B53">
            <v>99.8</v>
          </cell>
          <cell r="C53">
            <v>107.3</v>
          </cell>
        </row>
        <row r="54">
          <cell r="A54" t="str">
            <v>2011 Q3</v>
          </cell>
          <cell r="B54">
            <v>99.3</v>
          </cell>
          <cell r="C54">
            <v>107.9</v>
          </cell>
        </row>
        <row r="55">
          <cell r="A55" t="str">
            <v>2011 Q4</v>
          </cell>
          <cell r="B55">
            <v>99.1</v>
          </cell>
          <cell r="C55">
            <v>108.4</v>
          </cell>
        </row>
        <row r="56">
          <cell r="A56" t="str">
            <v>2012 Q1</v>
          </cell>
          <cell r="B56">
            <v>99.3</v>
          </cell>
          <cell r="C56">
            <v>109</v>
          </cell>
        </row>
        <row r="57">
          <cell r="A57" t="str">
            <v>2012 Q2</v>
          </cell>
          <cell r="B57">
            <v>98.5</v>
          </cell>
          <cell r="C57">
            <v>109.5</v>
          </cell>
        </row>
        <row r="58">
          <cell r="A58" t="str">
            <v>2012 Q3</v>
          </cell>
          <cell r="B58">
            <v>98.5</v>
          </cell>
          <cell r="C58">
            <v>110.1</v>
          </cell>
        </row>
        <row r="59">
          <cell r="A59" t="str">
            <v>2012 Q4</v>
          </cell>
          <cell r="B59">
            <v>98</v>
          </cell>
          <cell r="C59">
            <v>110.6</v>
          </cell>
        </row>
        <row r="60">
          <cell r="A60" t="str">
            <v>2013 Q1</v>
          </cell>
          <cell r="B60">
            <v>98.4</v>
          </cell>
          <cell r="C60">
            <v>111.2</v>
          </cell>
        </row>
        <row r="61">
          <cell r="A61" t="str">
            <v>2013 Q2</v>
          </cell>
          <cell r="B61">
            <v>98.4</v>
          </cell>
          <cell r="C61">
            <v>111.8</v>
          </cell>
        </row>
        <row r="62">
          <cell r="A62" t="str">
            <v>2013 Q3</v>
          </cell>
          <cell r="B62">
            <v>97.8</v>
          </cell>
          <cell r="C62">
            <v>112.3</v>
          </cell>
        </row>
        <row r="63">
          <cell r="A63" t="str">
            <v>2013 Q4</v>
          </cell>
          <cell r="B63">
            <v>98.2</v>
          </cell>
          <cell r="C63">
            <v>112.9</v>
          </cell>
        </row>
        <row r="64">
          <cell r="A64" t="str">
            <v>2014 Q1</v>
          </cell>
          <cell r="B64">
            <v>98.4</v>
          </cell>
          <cell r="C64">
            <v>113.5</v>
          </cell>
        </row>
        <row r="65">
          <cell r="A65" t="str">
            <v>2014 Q2</v>
          </cell>
          <cell r="B65">
            <v>98.4</v>
          </cell>
          <cell r="C65">
            <v>114</v>
          </cell>
        </row>
        <row r="66">
          <cell r="A66" t="str">
            <v>2014 Q3</v>
          </cell>
          <cell r="B66">
            <v>98.9</v>
          </cell>
          <cell r="C66">
            <v>114.6</v>
          </cell>
        </row>
        <row r="67">
          <cell r="A67" t="str">
            <v>2014 Q4</v>
          </cell>
          <cell r="B67">
            <v>99.4</v>
          </cell>
          <cell r="C67">
            <v>115.2</v>
          </cell>
        </row>
        <row r="68">
          <cell r="A68" t="str">
            <v>2015 Q1</v>
          </cell>
          <cell r="B68">
            <v>99.4</v>
          </cell>
          <cell r="C68">
            <v>115.8</v>
          </cell>
        </row>
        <row r="69">
          <cell r="A69" t="str">
            <v>2015 Q2</v>
          </cell>
          <cell r="B69">
            <v>100.2</v>
          </cell>
          <cell r="C69">
            <v>116.4</v>
          </cell>
        </row>
        <row r="70">
          <cell r="A70" t="str">
            <v>2015 Q3</v>
          </cell>
          <cell r="B70">
            <v>100.4</v>
          </cell>
          <cell r="C70">
            <v>117</v>
          </cell>
        </row>
        <row r="71">
          <cell r="A71" t="str">
            <v>2015 Q4</v>
          </cell>
          <cell r="B71">
            <v>99.1</v>
          </cell>
          <cell r="C71">
            <v>117.6</v>
          </cell>
        </row>
        <row r="72">
          <cell r="A72" t="str">
            <v>2016 Q1</v>
          </cell>
          <cell r="B72">
            <v>99.8</v>
          </cell>
          <cell r="C72">
            <v>118.1</v>
          </cell>
        </row>
        <row r="73">
          <cell r="A73" t="str">
            <v>2016 Q2</v>
          </cell>
          <cell r="B73">
            <v>100</v>
          </cell>
          <cell r="C73">
            <v>118.7</v>
          </cell>
        </row>
        <row r="74">
          <cell r="A74" t="str">
            <v>2016 Q3</v>
          </cell>
          <cell r="B74">
            <v>100.3</v>
          </cell>
          <cell r="C74">
            <v>119.3</v>
          </cell>
        </row>
        <row r="75">
          <cell r="A75" t="str">
            <v>2016 Q4</v>
          </cell>
          <cell r="B75">
            <v>101</v>
          </cell>
          <cell r="C75">
            <v>120</v>
          </cell>
        </row>
        <row r="76">
          <cell r="A76" t="str">
            <v>2017 Q1</v>
          </cell>
          <cell r="B76">
            <v>100.6</v>
          </cell>
          <cell r="C76">
            <v>120.6</v>
          </cell>
        </row>
        <row r="77">
          <cell r="A77" t="str">
            <v>2017 Q2</v>
          </cell>
          <cell r="B77">
            <v>100.4</v>
          </cell>
          <cell r="C77">
            <v>121.2</v>
          </cell>
        </row>
        <row r="78">
          <cell r="A78" t="str">
            <v>2017 Q3</v>
          </cell>
          <cell r="B78">
            <v>101.3</v>
          </cell>
          <cell r="C78">
            <v>121.8</v>
          </cell>
        </row>
        <row r="79">
          <cell r="A79" t="str">
            <v>2017 Q4</v>
          </cell>
          <cell r="B79">
            <v>102</v>
          </cell>
          <cell r="C79">
            <v>122.4</v>
          </cell>
        </row>
        <row r="80">
          <cell r="A80" t="str">
            <v>2018 Q1</v>
          </cell>
          <cell r="B80">
            <v>101.4</v>
          </cell>
          <cell r="C80">
            <v>123</v>
          </cell>
        </row>
        <row r="81">
          <cell r="A81" t="str">
            <v>2018 Q2</v>
          </cell>
          <cell r="B81">
            <v>101.9</v>
          </cell>
          <cell r="C81">
            <v>123.6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ineeringuk.com/research/dat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170A-B9F4-4111-A9AC-741C97759E2E}">
  <dimension ref="A7:D34"/>
  <sheetViews>
    <sheetView showGridLines="0" tabSelected="1" zoomScale="85" zoomScaleNormal="85" workbookViewId="0"/>
  </sheetViews>
  <sheetFormatPr defaultColWidth="9.140625" defaultRowHeight="15" x14ac:dyDescent="0.25"/>
  <cols>
    <col min="1" max="1" width="12" style="4" customWidth="1"/>
    <col min="2" max="2" width="135.7109375" style="4" customWidth="1"/>
    <col min="3" max="16384" width="9.140625" style="4"/>
  </cols>
  <sheetData>
    <row r="7" spans="1:4" ht="21" x14ac:dyDescent="0.25">
      <c r="A7" s="539" t="s">
        <v>3</v>
      </c>
    </row>
    <row r="8" spans="1:4" s="2" customFormat="1" ht="76.5" customHeight="1" x14ac:dyDescent="0.25">
      <c r="A8" s="540" t="s">
        <v>295</v>
      </c>
      <c r="B8" s="540"/>
    </row>
    <row r="9" spans="1:4" s="2" customFormat="1" ht="15" customHeight="1" x14ac:dyDescent="0.25">
      <c r="A9" s="541" t="s">
        <v>296</v>
      </c>
      <c r="B9" s="541"/>
    </row>
    <row r="11" spans="1:4" s="2" customFormat="1" ht="18.75" x14ac:dyDescent="0.25">
      <c r="A11" s="1" t="s">
        <v>0</v>
      </c>
      <c r="B11" s="1" t="s">
        <v>1</v>
      </c>
    </row>
    <row r="12" spans="1:4" s="2" customFormat="1" x14ac:dyDescent="0.25"/>
    <row r="13" spans="1:4" x14ac:dyDescent="0.25">
      <c r="A13" s="8"/>
    </row>
    <row r="14" spans="1:4" s="9" customFormat="1" ht="15.75" x14ac:dyDescent="0.25">
      <c r="A14" s="3" t="s">
        <v>2</v>
      </c>
      <c r="B14" s="3" t="s">
        <v>3</v>
      </c>
    </row>
    <row r="15" spans="1:4" x14ac:dyDescent="0.25">
      <c r="A15" s="5">
        <v>4.0999999999999996</v>
      </c>
      <c r="B15" s="12" t="s">
        <v>4</v>
      </c>
      <c r="D15" s="20"/>
    </row>
    <row r="16" spans="1:4" x14ac:dyDescent="0.25">
      <c r="A16" s="5">
        <v>4.2</v>
      </c>
      <c r="B16" s="12" t="s">
        <v>5</v>
      </c>
    </row>
    <row r="17" spans="1:4" x14ac:dyDescent="0.25">
      <c r="A17" s="5">
        <v>4.3</v>
      </c>
      <c r="B17" s="12" t="s">
        <v>244</v>
      </c>
    </row>
    <row r="18" spans="1:4" x14ac:dyDescent="0.25">
      <c r="A18" s="5">
        <v>4.4000000000000004</v>
      </c>
      <c r="B18" s="12" t="s">
        <v>6</v>
      </c>
    </row>
    <row r="19" spans="1:4" x14ac:dyDescent="0.25">
      <c r="A19" s="5">
        <v>4.5</v>
      </c>
      <c r="B19" s="15" t="s">
        <v>7</v>
      </c>
      <c r="C19" s="110"/>
    </row>
    <row r="20" spans="1:4" x14ac:dyDescent="0.25">
      <c r="A20" s="5">
        <v>4.5999999999999996</v>
      </c>
      <c r="B20" s="16" t="s">
        <v>245</v>
      </c>
    </row>
    <row r="21" spans="1:4" x14ac:dyDescent="0.25">
      <c r="A21" s="5">
        <v>4.7</v>
      </c>
      <c r="B21" s="16" t="s">
        <v>246</v>
      </c>
      <c r="D21" s="121"/>
    </row>
    <row r="22" spans="1:4" x14ac:dyDescent="0.25">
      <c r="A22" s="5">
        <v>4.8</v>
      </c>
      <c r="B22" s="17" t="s">
        <v>247</v>
      </c>
      <c r="D22" s="51"/>
    </row>
    <row r="23" spans="1:4" x14ac:dyDescent="0.25">
      <c r="A23" s="5">
        <v>4.9000000000000004</v>
      </c>
      <c r="B23" s="16" t="s">
        <v>248</v>
      </c>
      <c r="D23" s="121"/>
    </row>
    <row r="24" spans="1:4" x14ac:dyDescent="0.25">
      <c r="A24" s="7">
        <v>4.0999999999999996</v>
      </c>
      <c r="B24" s="18" t="s">
        <v>249</v>
      </c>
    </row>
    <row r="25" spans="1:4" x14ac:dyDescent="0.25">
      <c r="A25" s="5">
        <v>4.1100000000000003</v>
      </c>
      <c r="B25" s="12" t="s">
        <v>250</v>
      </c>
    </row>
    <row r="26" spans="1:4" x14ac:dyDescent="0.25">
      <c r="A26" s="5">
        <v>4.12</v>
      </c>
      <c r="B26" s="12" t="s">
        <v>251</v>
      </c>
    </row>
    <row r="27" spans="1:4" x14ac:dyDescent="0.25">
      <c r="A27" s="6">
        <v>4.13</v>
      </c>
      <c r="B27" s="18" t="s">
        <v>252</v>
      </c>
      <c r="C27" s="204"/>
    </row>
    <row r="28" spans="1:4" x14ac:dyDescent="0.25">
      <c r="A28" s="5">
        <v>4.1399999999999997</v>
      </c>
      <c r="B28" s="18" t="s">
        <v>253</v>
      </c>
      <c r="D28" s="204"/>
    </row>
    <row r="29" spans="1:4" x14ac:dyDescent="0.25">
      <c r="A29" s="5">
        <v>4.1500000000000004</v>
      </c>
      <c r="B29" s="16" t="s">
        <v>254</v>
      </c>
    </row>
    <row r="30" spans="1:4" x14ac:dyDescent="0.25">
      <c r="A30" s="5">
        <v>4.16</v>
      </c>
      <c r="B30" s="12" t="s">
        <v>255</v>
      </c>
      <c r="C30" s="21"/>
    </row>
    <row r="31" spans="1:4" x14ac:dyDescent="0.25">
      <c r="A31" s="5">
        <v>4.17</v>
      </c>
      <c r="B31" s="12" t="s">
        <v>256</v>
      </c>
    </row>
    <row r="32" spans="1:4" x14ac:dyDescent="0.25">
      <c r="A32" s="5">
        <v>4.18</v>
      </c>
      <c r="B32" s="12" t="s">
        <v>257</v>
      </c>
    </row>
    <row r="33" spans="1:2" ht="30" x14ac:dyDescent="0.25">
      <c r="A33" s="5">
        <v>4.1900000000000004</v>
      </c>
      <c r="B33" s="12" t="s">
        <v>258</v>
      </c>
    </row>
    <row r="34" spans="1:2" x14ac:dyDescent="0.25">
      <c r="A34" s="7">
        <v>4.2</v>
      </c>
      <c r="B34" s="12" t="s">
        <v>259</v>
      </c>
    </row>
  </sheetData>
  <mergeCells count="2">
    <mergeCell ref="A8:B8"/>
    <mergeCell ref="A9:B9"/>
  </mergeCells>
  <hyperlinks>
    <hyperlink ref="A15:B15" location="'4.1'!A1" display="'4.1'!A1" xr:uid="{6AE93E98-C551-4CB2-A37E-5182AD3BB111}"/>
    <hyperlink ref="A16:B16" location="'4.2'!A1" display="'4.2'!A1" xr:uid="{C9473E97-AE6E-41F6-BC52-DD0B68BABB0C}"/>
    <hyperlink ref="A17:B17" location="'4.3'!A1" display="'4.3'!A1" xr:uid="{F9AFA234-26FC-425B-933B-25FF27FE9A01}"/>
    <hyperlink ref="A18:B18" location="'4.4'!A1" display="'4.4'!A1" xr:uid="{DB096330-4425-4350-9DFB-0B221EFCC17F}"/>
    <hyperlink ref="A19:B19" location="'4.5'!A1" display="'4.5'!A1" xr:uid="{BE6A0352-8951-4F49-A1D2-635EAFA23B27}"/>
    <hyperlink ref="A20:B20" location="'4.6'!A1" display="'4.6'!A1" xr:uid="{685EDE7B-3B1C-4310-B17B-E1D99841B54A}"/>
    <hyperlink ref="A21:B21" location="'4.7'!A1" display="'4.7'!A1" xr:uid="{36B5F45E-3F8B-4E52-8572-DCB6B1785343}"/>
    <hyperlink ref="A22:B22" location="'4.8'!A1" display="'4.8'!A1" xr:uid="{7FCD00A9-9CA4-4BFD-AA8C-9EC7869577AD}"/>
    <hyperlink ref="A23:B23" location="'4.9'!A1" display="'4.9'!A1" xr:uid="{55441676-4346-41B7-ACF9-17D68B46F9D4}"/>
    <hyperlink ref="A24:B24" location="'4.10'!A1" display="'4.10'!A1" xr:uid="{04C6302C-30FA-49A6-BCED-4017CF569217}"/>
    <hyperlink ref="A25:B25" location="'4.11'!A1" display="'4.11'!A1" xr:uid="{DB1B723B-269C-4AFA-B581-50C426CE6AB4}"/>
    <hyperlink ref="A26:B26" location="'4.12'!A1" display="'4.12'!A1" xr:uid="{DFC50B00-8166-4CA5-88D9-E150919831EA}"/>
    <hyperlink ref="A28:B28" location="'4.14'!A1" display="'4.14'!A1" xr:uid="{02991518-C63B-461D-9F8C-AB7F7D65530B}"/>
    <hyperlink ref="A29:B29" location="'4.15'!A1" display="'4.15'!A1" xr:uid="{B2B96064-3989-4638-B414-B631D2AD9916}"/>
    <hyperlink ref="A30:B30" location="'4.16'!A1" display="'4.16'!A1" xr:uid="{05D87977-697B-424A-96F2-4843A3E9C19A}"/>
    <hyperlink ref="A31:B31" location="'4.17'!A1" display="'4.17'!A1" xr:uid="{6E26B595-631C-4333-A544-E7C264517D45}"/>
    <hyperlink ref="A32:B32" location="'4.18'!A1" display="'4.18'!A1" xr:uid="{28396CD3-214C-44FD-95D4-2A14584E4472}"/>
    <hyperlink ref="A33:B33" location="'4.19'!A1" display="'4.19'!A1" xr:uid="{06C7CFE7-E5BD-47D6-82B0-791E0082EE88}"/>
    <hyperlink ref="A34:B34" location="'4.20'!A1" display="'4.20'!A1" xr:uid="{69C6F6D1-72F2-4EF4-8E2A-F0BAA2CB3EC8}"/>
    <hyperlink ref="A27:B27" location="'4.13'!A1" display="'4.13'!A1" xr:uid="{2B5F724A-EC17-4232-A911-4FEA1B48D077}"/>
    <hyperlink ref="A9:B9" r:id="rId1" display="For more analysis on the state of engineering, please visit: https://www.engineeringuk.com/research/data" xr:uid="{493D5518-DE22-4ECA-99B6-F39DBF4F6167}"/>
  </hyperlinks>
  <pageMargins left="0.7" right="0.7" top="0.75" bottom="0.75" header="0.3" footer="0.3"/>
  <pageSetup paperSize="9" scale="5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96EF-844C-4604-92F3-4E9E6A9ADA80}">
  <dimension ref="A1:N27"/>
  <sheetViews>
    <sheetView showGridLines="0" zoomScaleNormal="100" workbookViewId="0">
      <selection activeCell="A26" sqref="A26"/>
    </sheetView>
  </sheetViews>
  <sheetFormatPr defaultColWidth="9.140625" defaultRowHeight="15" x14ac:dyDescent="0.25"/>
  <cols>
    <col min="1" max="1" width="31.42578125" style="10" customWidth="1"/>
    <col min="2" max="2" width="15.42578125" style="10" customWidth="1"/>
    <col min="3" max="11" width="10.7109375" style="10" customWidth="1"/>
    <col min="12" max="12" width="9.140625" style="10" customWidth="1"/>
    <col min="13" max="16384" width="9.140625" style="10"/>
  </cols>
  <sheetData>
    <row r="1" spans="1:14" x14ac:dyDescent="0.25">
      <c r="A1" s="121" t="s">
        <v>100</v>
      </c>
      <c r="B1" s="181"/>
      <c r="C1" s="14"/>
      <c r="D1" s="14"/>
      <c r="E1" s="14"/>
      <c r="F1" s="14"/>
      <c r="G1" s="14"/>
      <c r="H1" s="14"/>
      <c r="I1" s="14"/>
      <c r="J1" s="14"/>
      <c r="K1" s="14"/>
      <c r="L1" s="14"/>
      <c r="M1" s="14"/>
      <c r="N1" s="14"/>
    </row>
    <row r="3" spans="1:14" ht="45" x14ac:dyDescent="0.25">
      <c r="A3" s="477" t="s">
        <v>43</v>
      </c>
      <c r="B3" s="478"/>
      <c r="C3" s="68">
        <v>2012</v>
      </c>
      <c r="D3" s="68">
        <v>2013</v>
      </c>
      <c r="E3" s="68">
        <v>2014</v>
      </c>
      <c r="F3" s="68">
        <v>2015</v>
      </c>
      <c r="G3" s="68">
        <v>2016</v>
      </c>
      <c r="H3" s="68">
        <v>2017</v>
      </c>
      <c r="I3" s="68">
        <v>2018</v>
      </c>
      <c r="J3" s="68" t="s">
        <v>101</v>
      </c>
      <c r="K3" s="123" t="s">
        <v>102</v>
      </c>
    </row>
    <row r="4" spans="1:14" x14ac:dyDescent="0.25">
      <c r="A4" s="182" t="s">
        <v>44</v>
      </c>
      <c r="B4" s="183" t="s">
        <v>62</v>
      </c>
      <c r="C4" s="184">
        <v>63074</v>
      </c>
      <c r="D4" s="184">
        <v>63939</v>
      </c>
      <c r="E4" s="184">
        <v>64070</v>
      </c>
      <c r="F4" s="184">
        <v>63275</v>
      </c>
      <c r="G4" s="184">
        <v>62650</v>
      </c>
      <c r="H4" s="184">
        <v>61908</v>
      </c>
      <c r="I4" s="184">
        <v>63819</v>
      </c>
      <c r="J4" s="185">
        <f>(I4-H4)/H4</f>
        <v>3.0868385345997285E-2</v>
      </c>
      <c r="K4" s="186">
        <f>(I4-D4)/D4</f>
        <v>-1.8767888143386665E-3</v>
      </c>
      <c r="L4" s="187"/>
    </row>
    <row r="5" spans="1:14" x14ac:dyDescent="0.25">
      <c r="A5" s="188"/>
      <c r="B5" s="189" t="s">
        <v>63</v>
      </c>
      <c r="C5" s="190">
        <v>0.56543108095253192</v>
      </c>
      <c r="D5" s="190">
        <v>0.57791019565523394</v>
      </c>
      <c r="E5" s="190">
        <v>0.5887935071016076</v>
      </c>
      <c r="F5" s="190">
        <v>0.60561043065981823</v>
      </c>
      <c r="G5" s="190">
        <v>0.61099760574620909</v>
      </c>
      <c r="H5" s="190">
        <v>0.61712541190153103</v>
      </c>
      <c r="I5" s="190">
        <f>40324/I4</f>
        <v>0.63184944922358544</v>
      </c>
      <c r="J5" s="191" t="s">
        <v>103</v>
      </c>
      <c r="K5" s="191" t="s">
        <v>104</v>
      </c>
      <c r="L5" s="101"/>
    </row>
    <row r="6" spans="1:14" x14ac:dyDescent="0.25">
      <c r="A6" s="182" t="s">
        <v>45</v>
      </c>
      <c r="B6" s="183" t="s">
        <v>62</v>
      </c>
      <c r="C6" s="184">
        <v>49234</v>
      </c>
      <c r="D6" s="184">
        <v>51818</v>
      </c>
      <c r="E6" s="184">
        <v>53513</v>
      </c>
      <c r="F6" s="184">
        <v>52644</v>
      </c>
      <c r="G6" s="184">
        <v>51811</v>
      </c>
      <c r="H6" s="184">
        <v>52331</v>
      </c>
      <c r="I6" s="184">
        <v>54134</v>
      </c>
      <c r="J6" s="185">
        <f>(I6-H6)/H6</f>
        <v>3.4453765454510711E-2</v>
      </c>
      <c r="K6" s="186">
        <f>(I6-D6)/D6</f>
        <v>4.4694893666293568E-2</v>
      </c>
      <c r="L6" s="101"/>
    </row>
    <row r="7" spans="1:14" x14ac:dyDescent="0.25">
      <c r="A7" s="188"/>
      <c r="B7" s="189" t="s">
        <v>63</v>
      </c>
      <c r="C7" s="190">
        <v>0.47243774627290086</v>
      </c>
      <c r="D7" s="190">
        <v>0.47917711991971901</v>
      </c>
      <c r="E7" s="190">
        <v>0.48354605422981334</v>
      </c>
      <c r="F7" s="190">
        <v>0.49147101284096956</v>
      </c>
      <c r="G7" s="190">
        <v>0.49939202099940166</v>
      </c>
      <c r="H7" s="190">
        <v>0.50858955494830982</v>
      </c>
      <c r="I7" s="190">
        <f>28560/I6</f>
        <v>0.52757970960948752</v>
      </c>
      <c r="J7" s="191" t="s">
        <v>91</v>
      </c>
      <c r="K7" s="191" t="s">
        <v>105</v>
      </c>
      <c r="L7" s="101"/>
    </row>
    <row r="8" spans="1:14" x14ac:dyDescent="0.25">
      <c r="A8" s="182" t="s">
        <v>46</v>
      </c>
      <c r="B8" s="183" t="s">
        <v>62</v>
      </c>
      <c r="C8" s="184">
        <v>3809</v>
      </c>
      <c r="D8" s="184">
        <v>3758</v>
      </c>
      <c r="E8" s="184">
        <v>4171</v>
      </c>
      <c r="F8" s="184">
        <v>5383</v>
      </c>
      <c r="G8" s="184">
        <v>6242</v>
      </c>
      <c r="H8" s="184">
        <v>8299</v>
      </c>
      <c r="I8">
        <v>10286</v>
      </c>
      <c r="J8" s="185">
        <f>(I8-H8)/H8</f>
        <v>0.23942643692011087</v>
      </c>
      <c r="K8" s="186">
        <f>(I8-D8)/D8</f>
        <v>1.7370941990420437</v>
      </c>
      <c r="L8" s="101"/>
    </row>
    <row r="9" spans="1:14" x14ac:dyDescent="0.25">
      <c r="A9" s="188"/>
      <c r="B9" s="189" t="s">
        <v>63</v>
      </c>
      <c r="C9" s="190">
        <v>7.7973221317931218E-2</v>
      </c>
      <c r="D9" s="190">
        <v>6.5194252261841404E-2</v>
      </c>
      <c r="E9" s="190">
        <v>7.5281707024694319E-2</v>
      </c>
      <c r="F9" s="190">
        <v>8.4711127624001487E-2</v>
      </c>
      <c r="G9" s="190">
        <v>9.7564883050304391E-2</v>
      </c>
      <c r="H9" s="190">
        <v>9.8325099409567421E-2</v>
      </c>
      <c r="I9" s="190">
        <f>1211 /I8</f>
        <v>0.11773284075442349</v>
      </c>
      <c r="J9" s="191" t="s">
        <v>106</v>
      </c>
      <c r="K9" s="191" t="s">
        <v>107</v>
      </c>
      <c r="L9" s="137"/>
    </row>
    <row r="10" spans="1:14" ht="30" x14ac:dyDescent="0.25">
      <c r="A10" s="182" t="s">
        <v>108</v>
      </c>
      <c r="B10" s="183" t="s">
        <v>62</v>
      </c>
      <c r="C10" s="184">
        <v>17105</v>
      </c>
      <c r="D10" s="184">
        <v>14374</v>
      </c>
      <c r="E10" s="184">
        <v>13691</v>
      </c>
      <c r="F10" s="184">
        <v>13240</v>
      </c>
      <c r="G10" s="184">
        <v>12477</v>
      </c>
      <c r="H10" s="184">
        <v>12415</v>
      </c>
      <c r="I10" s="184">
        <v>11448</v>
      </c>
      <c r="J10" s="185">
        <f>(I10-H10)/H10</f>
        <v>-7.7889649617398304E-2</v>
      </c>
      <c r="K10" s="186">
        <f>(I10-D10)/D10</f>
        <v>-0.20356198692082927</v>
      </c>
      <c r="L10" s="101"/>
    </row>
    <row r="11" spans="1:14" x14ac:dyDescent="0.25">
      <c r="A11" s="188"/>
      <c r="B11" s="189" t="s">
        <v>63</v>
      </c>
      <c r="C11" s="190">
        <v>0.42665887167494887</v>
      </c>
      <c r="D11" s="190">
        <v>0.41366355920411801</v>
      </c>
      <c r="E11" s="190">
        <v>0.40837046234752755</v>
      </c>
      <c r="F11" s="190">
        <v>0.40453172205438065</v>
      </c>
      <c r="G11" s="190">
        <v>0.38647110683657931</v>
      </c>
      <c r="H11" s="190">
        <v>0.38123238018525979</v>
      </c>
      <c r="I11" s="190">
        <f>4221/I10</f>
        <v>0.36871069182389937</v>
      </c>
      <c r="J11" s="191" t="s">
        <v>109</v>
      </c>
      <c r="K11" s="191" t="s">
        <v>110</v>
      </c>
      <c r="L11" s="101"/>
    </row>
    <row r="12" spans="1:14" x14ac:dyDescent="0.25">
      <c r="A12" s="182" t="s">
        <v>111</v>
      </c>
      <c r="B12" s="183" t="s">
        <v>62</v>
      </c>
      <c r="C12" s="184">
        <v>13223</v>
      </c>
      <c r="D12" s="184">
        <v>13821</v>
      </c>
      <c r="E12" s="184">
        <v>14028</v>
      </c>
      <c r="F12" s="184">
        <v>14993</v>
      </c>
      <c r="G12" s="184">
        <v>15257</v>
      </c>
      <c r="H12" s="184">
        <v>16172</v>
      </c>
      <c r="I12" s="184">
        <v>16157</v>
      </c>
      <c r="J12" s="185">
        <f>(I12-H12)/H12</f>
        <v>-9.2752906257729411E-4</v>
      </c>
      <c r="K12" s="186">
        <f>(I12-D12)/D12</f>
        <v>0.169018160769843</v>
      </c>
      <c r="L12" s="101"/>
    </row>
    <row r="13" spans="1:14" x14ac:dyDescent="0.25">
      <c r="A13" s="188"/>
      <c r="B13" s="189" t="s">
        <v>63</v>
      </c>
      <c r="C13" s="190">
        <v>0.30038569159797324</v>
      </c>
      <c r="D13" s="190">
        <v>0.28586932928152808</v>
      </c>
      <c r="E13" s="190">
        <v>0.28336184773310524</v>
      </c>
      <c r="F13" s="190">
        <v>0.27859667844994329</v>
      </c>
      <c r="G13" s="190">
        <v>0.2754801074916432</v>
      </c>
      <c r="H13" s="190">
        <v>0.27461043779371752</v>
      </c>
      <c r="I13" s="190">
        <f>4580/I12</f>
        <v>0.28346846568050998</v>
      </c>
      <c r="J13" s="191" t="s">
        <v>74</v>
      </c>
      <c r="K13" s="191" t="s">
        <v>112</v>
      </c>
      <c r="L13" s="101"/>
    </row>
    <row r="14" spans="1:14" x14ac:dyDescent="0.25">
      <c r="A14" s="192" t="s">
        <v>48</v>
      </c>
      <c r="B14" s="183" t="s">
        <v>62</v>
      </c>
      <c r="C14" s="184">
        <v>11088</v>
      </c>
      <c r="D14" s="184">
        <v>10419</v>
      </c>
      <c r="E14" s="184">
        <v>9479</v>
      </c>
      <c r="F14" s="184">
        <v>9124</v>
      </c>
      <c r="G14" s="184">
        <v>8737</v>
      </c>
      <c r="H14" s="184">
        <v>7607</v>
      </c>
      <c r="I14" s="184">
        <v>5643</v>
      </c>
      <c r="J14" s="185">
        <f>(I14-H14)/H14</f>
        <v>-0.25818325226764821</v>
      </c>
      <c r="K14" s="186">
        <f>(I14-D14)/D14</f>
        <v>-0.45839331989634324</v>
      </c>
      <c r="L14" s="101"/>
    </row>
    <row r="15" spans="1:14" x14ac:dyDescent="0.25">
      <c r="A15" s="193"/>
      <c r="B15" s="189" t="s">
        <v>63</v>
      </c>
      <c r="C15" s="190">
        <v>0.38636363636363635</v>
      </c>
      <c r="D15" s="190">
        <v>0.37690757270371439</v>
      </c>
      <c r="E15" s="190">
        <v>0.36090304884481483</v>
      </c>
      <c r="F15" s="190">
        <v>0.3566418237615081</v>
      </c>
      <c r="G15" s="190">
        <v>0.35755980313608793</v>
      </c>
      <c r="H15" s="190">
        <v>0.32680425923491518</v>
      </c>
      <c r="I15" s="190">
        <f>1772/I14</f>
        <v>0.31401736664894558</v>
      </c>
      <c r="J15" s="191" t="s">
        <v>109</v>
      </c>
      <c r="K15" s="191" t="s">
        <v>113</v>
      </c>
      <c r="L15" s="101"/>
    </row>
    <row r="16" spans="1:14" x14ac:dyDescent="0.25">
      <c r="A16" s="192" t="s">
        <v>49</v>
      </c>
      <c r="B16" s="183" t="s">
        <v>62</v>
      </c>
      <c r="C16" s="184">
        <v>85714</v>
      </c>
      <c r="D16" s="184">
        <v>88060</v>
      </c>
      <c r="E16" s="184">
        <v>88816</v>
      </c>
      <c r="F16" s="184">
        <v>92711</v>
      </c>
      <c r="G16" s="184">
        <v>92163</v>
      </c>
      <c r="H16" s="184">
        <v>95244</v>
      </c>
      <c r="I16" s="184">
        <v>97627</v>
      </c>
      <c r="J16" s="185">
        <f>(I16-H16)/H16</f>
        <v>2.5019948763176682E-2</v>
      </c>
      <c r="K16" s="186">
        <f>(I16-D16)/D16</f>
        <v>0.10864183511242335</v>
      </c>
      <c r="L16" s="101"/>
    </row>
    <row r="17" spans="1:12" x14ac:dyDescent="0.25">
      <c r="A17" s="193"/>
      <c r="B17" s="189" t="s">
        <v>63</v>
      </c>
      <c r="C17" s="190">
        <v>0.40017966726555754</v>
      </c>
      <c r="D17" s="190">
        <v>0.39319781966840789</v>
      </c>
      <c r="E17" s="190">
        <v>0.38702486038551615</v>
      </c>
      <c r="F17" s="190">
        <v>0.38762390654830603</v>
      </c>
      <c r="G17" s="190">
        <v>0.38657595781387327</v>
      </c>
      <c r="H17" s="190">
        <v>0.39070177648985766</v>
      </c>
      <c r="I17" s="190">
        <f>38357/I16</f>
        <v>0.39289335941901316</v>
      </c>
      <c r="J17" s="191" t="s">
        <v>114</v>
      </c>
      <c r="K17" s="194" t="s">
        <v>115</v>
      </c>
      <c r="L17" s="101"/>
    </row>
    <row r="18" spans="1:12" x14ac:dyDescent="0.25">
      <c r="A18" s="192" t="s">
        <v>116</v>
      </c>
      <c r="B18" s="183" t="s">
        <v>62</v>
      </c>
      <c r="C18" s="184">
        <v>3375</v>
      </c>
      <c r="D18" s="184">
        <v>3477</v>
      </c>
      <c r="E18" s="184">
        <v>3486</v>
      </c>
      <c r="F18" s="184">
        <v>3481</v>
      </c>
      <c r="G18" s="184">
        <v>3304</v>
      </c>
      <c r="H18" s="184">
        <v>2840</v>
      </c>
      <c r="I18" s="184">
        <v>2711</v>
      </c>
      <c r="J18" s="185">
        <f>(I18-H18)/H18</f>
        <v>-4.5422535211267608E-2</v>
      </c>
      <c r="K18" s="186">
        <f>(I18-D18)/D18</f>
        <v>-0.22030486051193557</v>
      </c>
      <c r="L18" s="101"/>
    </row>
    <row r="19" spans="1:12" x14ac:dyDescent="0.25">
      <c r="A19" s="193"/>
      <c r="B19" s="189" t="s">
        <v>63</v>
      </c>
      <c r="C19" s="190">
        <v>0.22577777777777777</v>
      </c>
      <c r="D19" s="190">
        <v>0.23094621800402645</v>
      </c>
      <c r="E19" s="190">
        <v>0.22805507745266781</v>
      </c>
      <c r="F19" s="190">
        <v>0.24159724217178971</v>
      </c>
      <c r="G19" s="190">
        <v>0.24727602905569007</v>
      </c>
      <c r="H19" s="190">
        <v>0.25352112676056338</v>
      </c>
      <c r="I19" s="190">
        <f>792/I18</f>
        <v>0.29214312061969755</v>
      </c>
      <c r="J19" s="191" t="s">
        <v>117</v>
      </c>
      <c r="K19" s="191" t="s">
        <v>118</v>
      </c>
      <c r="L19" s="101"/>
    </row>
    <row r="20" spans="1:12" x14ac:dyDescent="0.25">
      <c r="A20" s="192" t="s">
        <v>50</v>
      </c>
      <c r="B20" s="183" t="s">
        <v>62</v>
      </c>
      <c r="C20" s="184">
        <v>34509</v>
      </c>
      <c r="D20" s="184">
        <v>35569</v>
      </c>
      <c r="E20" s="184">
        <v>36701</v>
      </c>
      <c r="F20" s="184">
        <v>36287</v>
      </c>
      <c r="G20" s="184">
        <v>35344</v>
      </c>
      <c r="H20" s="184">
        <v>36578</v>
      </c>
      <c r="I20" s="184">
        <v>37806</v>
      </c>
      <c r="J20" s="185">
        <f>(I20-H20)/H20</f>
        <v>3.3572092514626277E-2</v>
      </c>
      <c r="K20" s="186">
        <f>(I20-D20)/D20</f>
        <v>6.2891844021479376E-2</v>
      </c>
      <c r="L20" s="101"/>
    </row>
    <row r="21" spans="1:12" x14ac:dyDescent="0.25">
      <c r="A21" s="193"/>
      <c r="B21" s="189" t="s">
        <v>63</v>
      </c>
      <c r="C21" s="190">
        <v>0.21330667362137412</v>
      </c>
      <c r="D21" s="190">
        <v>0.20745593072619417</v>
      </c>
      <c r="E21" s="190">
        <v>0.21097517778807118</v>
      </c>
      <c r="F21" s="190">
        <v>0.21459475845344061</v>
      </c>
      <c r="G21" s="190">
        <v>0.21630262562245359</v>
      </c>
      <c r="H21" s="190">
        <v>0.21450051943791351</v>
      </c>
      <c r="I21" s="190">
        <f>8384/I20</f>
        <v>0.22176374120509973</v>
      </c>
      <c r="J21" s="191" t="s">
        <v>119</v>
      </c>
      <c r="K21" s="191" t="s">
        <v>120</v>
      </c>
      <c r="L21" s="101"/>
    </row>
    <row r="22" spans="1:12" x14ac:dyDescent="0.25">
      <c r="A22" s="31" t="s">
        <v>58</v>
      </c>
      <c r="B22" s="195" t="s">
        <v>62</v>
      </c>
      <c r="C22" s="196">
        <v>861819</v>
      </c>
      <c r="D22" s="196">
        <v>850752</v>
      </c>
      <c r="E22" s="196">
        <v>833807</v>
      </c>
      <c r="F22" s="196">
        <v>850749</v>
      </c>
      <c r="G22" s="196">
        <v>836705</v>
      </c>
      <c r="H22" s="196">
        <v>828355</v>
      </c>
      <c r="I22" s="196">
        <v>811776</v>
      </c>
      <c r="J22" s="197">
        <f>(I22-H22)/H22</f>
        <v>-2.0014365821417145E-2</v>
      </c>
      <c r="K22" s="198">
        <f>(I22-D22)/D22</f>
        <v>-4.5813586097946286E-2</v>
      </c>
      <c r="L22" s="101"/>
    </row>
    <row r="23" spans="1:12" x14ac:dyDescent="0.25">
      <c r="A23" s="199"/>
      <c r="B23" s="200" t="s">
        <v>63</v>
      </c>
      <c r="C23" s="201">
        <v>0.54060655427647797</v>
      </c>
      <c r="D23" s="201">
        <v>0.54211097946287523</v>
      </c>
      <c r="E23" s="201">
        <v>0.54447132250029084</v>
      </c>
      <c r="F23" s="201">
        <v>0.54939706070768224</v>
      </c>
      <c r="G23" s="201">
        <v>0.55154325598627951</v>
      </c>
      <c r="H23" s="201">
        <v>0.5489204507729174</v>
      </c>
      <c r="I23" s="201">
        <f>446381/I22</f>
        <v>0.54988198714916425</v>
      </c>
      <c r="J23" s="202" t="s">
        <v>121</v>
      </c>
      <c r="K23" s="202" t="s">
        <v>77</v>
      </c>
      <c r="L23" s="101"/>
    </row>
    <row r="25" spans="1:12" x14ac:dyDescent="0.25">
      <c r="A25" s="203" t="s">
        <v>141</v>
      </c>
    </row>
    <row r="27" spans="1:12" x14ac:dyDescent="0.25">
      <c r="A27" s="43" t="s">
        <v>8</v>
      </c>
    </row>
  </sheetData>
  <hyperlinks>
    <hyperlink ref="A27" location="Index!A1" display="Back to index" xr:uid="{F46648BB-090A-45D9-9A82-D0270B9F6074}"/>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A5302-2503-459F-86BD-BC33DB2906B6}">
  <dimension ref="A1:I47"/>
  <sheetViews>
    <sheetView showGridLines="0" workbookViewId="0">
      <selection activeCell="F9" sqref="F9"/>
    </sheetView>
  </sheetViews>
  <sheetFormatPr defaultColWidth="8.85546875" defaultRowHeight="15" x14ac:dyDescent="0.25"/>
  <cols>
    <col min="1" max="1" width="8.85546875" style="10"/>
    <col min="2" max="2" width="23.7109375" style="10" customWidth="1"/>
    <col min="3" max="4" width="10.7109375" style="10" customWidth="1"/>
    <col min="5" max="5" width="20.28515625" style="10" customWidth="1"/>
    <col min="6" max="6" width="8.85546875" style="10"/>
    <col min="7" max="7" width="11.5703125" style="10" customWidth="1"/>
    <col min="8" max="8" width="13.7109375" style="10" customWidth="1"/>
    <col min="9" max="9" width="13.42578125" style="10" customWidth="1"/>
    <col min="10" max="10" width="12.5703125" style="10" customWidth="1"/>
    <col min="11" max="16384" width="8.85546875" style="10"/>
  </cols>
  <sheetData>
    <row r="1" spans="1:9" x14ac:dyDescent="0.25">
      <c r="A1" s="204" t="s">
        <v>122</v>
      </c>
      <c r="B1" s="14"/>
      <c r="C1" s="14"/>
      <c r="D1" s="14"/>
      <c r="E1" s="14"/>
      <c r="F1" s="14"/>
      <c r="G1" s="14"/>
      <c r="H1" s="14" t="s">
        <v>123</v>
      </c>
      <c r="I1" s="14"/>
    </row>
    <row r="2" spans="1:9" ht="15.75" customHeight="1" x14ac:dyDescent="0.25">
      <c r="A2" s="204"/>
      <c r="B2" s="14"/>
      <c r="C2" s="14"/>
      <c r="D2" s="14"/>
      <c r="E2" s="14"/>
      <c r="F2" s="14"/>
      <c r="G2" s="14"/>
      <c r="H2" s="14"/>
      <c r="I2" s="14"/>
    </row>
    <row r="3" spans="1:9" ht="15.75" customHeight="1" x14ac:dyDescent="0.25">
      <c r="A3" s="525" t="s">
        <v>124</v>
      </c>
      <c r="B3" s="525"/>
      <c r="C3" s="525"/>
      <c r="D3" s="525"/>
      <c r="E3" s="14"/>
      <c r="F3" s="14"/>
      <c r="G3" s="14"/>
      <c r="H3" s="14"/>
      <c r="I3" s="14"/>
    </row>
    <row r="4" spans="1:9" ht="30" x14ac:dyDescent="0.25">
      <c r="A4" s="480" t="s">
        <v>125</v>
      </c>
      <c r="B4" s="480" t="s">
        <v>43</v>
      </c>
      <c r="C4" s="479" t="s">
        <v>126</v>
      </c>
      <c r="D4" s="479" t="s">
        <v>127</v>
      </c>
      <c r="E4" s="14"/>
      <c r="F4" s="14"/>
      <c r="G4" s="14"/>
      <c r="H4" s="14"/>
      <c r="I4" s="14"/>
    </row>
    <row r="5" spans="1:9" ht="15.75" customHeight="1" x14ac:dyDescent="0.25">
      <c r="A5" s="452">
        <v>1</v>
      </c>
      <c r="B5" s="206" t="s">
        <v>49</v>
      </c>
      <c r="C5" s="207">
        <v>0.12026347169662567</v>
      </c>
      <c r="D5" s="40">
        <v>97627</v>
      </c>
      <c r="E5" s="14"/>
      <c r="F5" s="14"/>
      <c r="G5" s="14"/>
      <c r="H5" s="57"/>
      <c r="I5" s="14"/>
    </row>
    <row r="6" spans="1:9" ht="15.75" customHeight="1" x14ac:dyDescent="0.25">
      <c r="A6" s="451">
        <v>2</v>
      </c>
      <c r="B6" s="209" t="s">
        <v>44</v>
      </c>
      <c r="C6" s="210">
        <v>7.8616514900662252E-2</v>
      </c>
      <c r="D6" s="211">
        <v>63819</v>
      </c>
      <c r="E6" s="14"/>
      <c r="F6" s="14"/>
      <c r="G6" s="14"/>
      <c r="H6" s="57"/>
      <c r="I6" s="14"/>
    </row>
    <row r="7" spans="1:9" ht="15.75" customHeight="1" x14ac:dyDescent="0.25">
      <c r="A7" s="452">
        <v>3</v>
      </c>
      <c r="B7" s="206" t="s">
        <v>128</v>
      </c>
      <c r="C7" s="207">
        <v>7.3552309996846421E-2</v>
      </c>
      <c r="D7" s="40">
        <v>59708</v>
      </c>
      <c r="E7" s="14"/>
      <c r="F7" s="14"/>
      <c r="G7" s="14"/>
      <c r="H7" s="57"/>
      <c r="I7" s="14"/>
    </row>
    <row r="8" spans="1:9" ht="15.75" customHeight="1" x14ac:dyDescent="0.25">
      <c r="A8" s="451">
        <v>4</v>
      </c>
      <c r="B8" s="209" t="s">
        <v>45</v>
      </c>
      <c r="C8" s="210">
        <v>6.6685883790602335E-2</v>
      </c>
      <c r="D8" s="211">
        <v>54134</v>
      </c>
      <c r="E8" s="14"/>
      <c r="F8" s="14"/>
      <c r="G8" s="14"/>
      <c r="H8" s="57"/>
      <c r="I8" s="14"/>
    </row>
    <row r="9" spans="1:9" ht="15.75" customHeight="1" x14ac:dyDescent="0.25">
      <c r="A9" s="452">
        <v>5</v>
      </c>
      <c r="B9" s="206" t="s">
        <v>129</v>
      </c>
      <c r="C9" s="207">
        <v>6.028387141280353E-2</v>
      </c>
      <c r="D9" s="40">
        <v>48937</v>
      </c>
      <c r="E9" s="14"/>
      <c r="F9" s="14"/>
      <c r="G9" s="14"/>
      <c r="H9" s="57"/>
      <c r="I9" s="14"/>
    </row>
    <row r="10" spans="1:9" ht="15.75" customHeight="1" x14ac:dyDescent="0.25">
      <c r="A10" s="451">
        <v>6</v>
      </c>
      <c r="B10" s="209" t="s">
        <v>130</v>
      </c>
      <c r="C10" s="212">
        <v>5.4559385840428888E-2</v>
      </c>
      <c r="D10" s="211">
        <v>44290</v>
      </c>
      <c r="E10" s="14"/>
      <c r="F10" s="14"/>
      <c r="G10" s="14"/>
      <c r="H10" s="57"/>
      <c r="I10" s="14"/>
    </row>
    <row r="11" spans="1:9" ht="15.75" customHeight="1" x14ac:dyDescent="0.25">
      <c r="A11" s="452">
        <v>7</v>
      </c>
      <c r="B11" s="206" t="s">
        <v>131</v>
      </c>
      <c r="C11" s="213">
        <v>5.3012160990223905E-2</v>
      </c>
      <c r="D11" s="40">
        <v>43034</v>
      </c>
      <c r="E11" s="14"/>
      <c r="F11" s="14"/>
      <c r="G11" s="14"/>
      <c r="H11" s="57"/>
      <c r="I11" s="14"/>
    </row>
    <row r="12" spans="1:9" ht="15.75" customHeight="1" x14ac:dyDescent="0.25">
      <c r="A12" s="451">
        <v>8</v>
      </c>
      <c r="B12" s="209" t="s">
        <v>50</v>
      </c>
      <c r="C12" s="212">
        <v>4.6571960737937561E-2</v>
      </c>
      <c r="D12" s="211">
        <v>37806</v>
      </c>
      <c r="E12" s="14"/>
      <c r="F12" s="14"/>
      <c r="G12" s="14"/>
      <c r="H12" s="57"/>
      <c r="I12" s="14"/>
    </row>
    <row r="13" spans="1:9" ht="15.75" customHeight="1" x14ac:dyDescent="0.25">
      <c r="A13" s="452">
        <v>9</v>
      </c>
      <c r="B13" s="206" t="s">
        <v>132</v>
      </c>
      <c r="C13" s="213">
        <v>4.2958895064648374E-2</v>
      </c>
      <c r="D13" s="40">
        <v>34873</v>
      </c>
      <c r="E13" s="14"/>
      <c r="F13" s="14"/>
      <c r="G13" s="14"/>
      <c r="H13" s="57"/>
      <c r="I13" s="14"/>
    </row>
    <row r="14" spans="1:9" ht="15.75" customHeight="1" x14ac:dyDescent="0.25">
      <c r="A14" s="451">
        <v>10</v>
      </c>
      <c r="B14" s="209" t="s">
        <v>133</v>
      </c>
      <c r="C14" s="212">
        <v>4.1314352727846108E-2</v>
      </c>
      <c r="D14" s="211">
        <v>33538</v>
      </c>
      <c r="E14" s="14"/>
      <c r="F14" s="14"/>
      <c r="G14" s="14"/>
      <c r="H14" s="57"/>
      <c r="I14" s="14"/>
    </row>
    <row r="15" spans="1:9" ht="15.75" customHeight="1" x14ac:dyDescent="0.25">
      <c r="A15" s="204"/>
      <c r="B15" s="14"/>
      <c r="C15" s="14"/>
      <c r="D15" s="14"/>
      <c r="E15" s="14"/>
      <c r="F15" s="14"/>
      <c r="G15" s="14"/>
      <c r="H15" s="14"/>
      <c r="I15" s="14"/>
    </row>
    <row r="16" spans="1:9" x14ac:dyDescent="0.25">
      <c r="A16" s="204"/>
      <c r="B16" s="14"/>
      <c r="C16" s="14"/>
      <c r="D16" s="14"/>
      <c r="E16" s="14"/>
      <c r="F16" s="14"/>
      <c r="G16" s="14"/>
      <c r="H16" s="14"/>
      <c r="I16" s="14"/>
    </row>
    <row r="18" spans="1:4" x14ac:dyDescent="0.25">
      <c r="A18" s="525" t="s">
        <v>134</v>
      </c>
      <c r="B18" s="525"/>
      <c r="C18" s="525"/>
      <c r="D18" s="525"/>
    </row>
    <row r="19" spans="1:4" ht="30" x14ac:dyDescent="0.25">
      <c r="A19" s="480" t="s">
        <v>125</v>
      </c>
      <c r="B19" s="480" t="s">
        <v>43</v>
      </c>
      <c r="C19" s="481" t="s">
        <v>126</v>
      </c>
      <c r="D19" s="481" t="s">
        <v>127</v>
      </c>
    </row>
    <row r="20" spans="1:4" x14ac:dyDescent="0.25">
      <c r="A20" s="496">
        <v>1</v>
      </c>
      <c r="B20" s="206" t="s">
        <v>49</v>
      </c>
      <c r="C20" s="207">
        <v>0.115</v>
      </c>
      <c r="D20" s="40">
        <v>95244</v>
      </c>
    </row>
    <row r="21" spans="1:4" x14ac:dyDescent="0.25">
      <c r="A21" s="497">
        <v>2</v>
      </c>
      <c r="B21" s="209" t="s">
        <v>44</v>
      </c>
      <c r="C21" s="214">
        <v>7.4999999999999997E-2</v>
      </c>
      <c r="D21" s="215">
        <v>61908</v>
      </c>
    </row>
    <row r="22" spans="1:4" x14ac:dyDescent="0.25">
      <c r="A22" s="496">
        <v>3</v>
      </c>
      <c r="B22" s="206" t="s">
        <v>128</v>
      </c>
      <c r="C22" s="216">
        <v>7.0999999999999994E-2</v>
      </c>
      <c r="D22" s="41">
        <v>58663</v>
      </c>
    </row>
    <row r="23" spans="1:4" x14ac:dyDescent="0.25">
      <c r="A23" s="497">
        <v>4</v>
      </c>
      <c r="B23" s="209" t="s">
        <v>45</v>
      </c>
      <c r="C23" s="214">
        <v>6.3E-2</v>
      </c>
      <c r="D23" s="215">
        <v>52331</v>
      </c>
    </row>
    <row r="24" spans="1:4" x14ac:dyDescent="0.25">
      <c r="A24" s="496">
        <v>5</v>
      </c>
      <c r="B24" s="206" t="s">
        <v>129</v>
      </c>
      <c r="C24" s="216">
        <v>6.0999999999999999E-2</v>
      </c>
      <c r="D24" s="41">
        <v>50311</v>
      </c>
    </row>
    <row r="25" spans="1:4" x14ac:dyDescent="0.25">
      <c r="A25" s="497">
        <v>6</v>
      </c>
      <c r="B25" s="209" t="s">
        <v>130</v>
      </c>
      <c r="C25" s="214">
        <v>5.5999999999999994E-2</v>
      </c>
      <c r="D25" s="215">
        <v>46411</v>
      </c>
    </row>
    <row r="26" spans="1:4" x14ac:dyDescent="0.25">
      <c r="A26" s="496">
        <v>7</v>
      </c>
      <c r="B26" s="206" t="s">
        <v>131</v>
      </c>
      <c r="C26" s="216">
        <v>5.2999999999999999E-2</v>
      </c>
      <c r="D26" s="41">
        <v>43653</v>
      </c>
    </row>
    <row r="27" spans="1:4" x14ac:dyDescent="0.25">
      <c r="A27" s="497">
        <v>8</v>
      </c>
      <c r="B27" s="209" t="s">
        <v>133</v>
      </c>
      <c r="C27" s="214">
        <v>4.5999999999999999E-2</v>
      </c>
      <c r="D27" s="215">
        <v>37814</v>
      </c>
    </row>
    <row r="28" spans="1:4" x14ac:dyDescent="0.25">
      <c r="A28" s="496">
        <v>9</v>
      </c>
      <c r="B28" s="206" t="s">
        <v>50</v>
      </c>
      <c r="C28" s="216">
        <v>4.4000000000000004E-2</v>
      </c>
      <c r="D28" s="41">
        <v>36578</v>
      </c>
    </row>
    <row r="29" spans="1:4" x14ac:dyDescent="0.25">
      <c r="A29" s="497">
        <v>10</v>
      </c>
      <c r="B29" s="209" t="s">
        <v>132</v>
      </c>
      <c r="C29" s="214">
        <v>4.2000000000000003E-2</v>
      </c>
      <c r="D29" s="215">
        <v>34607</v>
      </c>
    </row>
    <row r="32" spans="1:4" x14ac:dyDescent="0.25">
      <c r="A32" s="525" t="s">
        <v>135</v>
      </c>
      <c r="B32" s="525"/>
      <c r="C32" s="525"/>
      <c r="D32" s="525"/>
    </row>
    <row r="33" spans="1:4" ht="30" x14ac:dyDescent="0.25">
      <c r="A33" s="480" t="s">
        <v>125</v>
      </c>
      <c r="B33" s="480" t="s">
        <v>43</v>
      </c>
      <c r="C33" s="481" t="s">
        <v>126</v>
      </c>
      <c r="D33" s="481" t="s">
        <v>127</v>
      </c>
    </row>
    <row r="34" spans="1:4" x14ac:dyDescent="0.25">
      <c r="A34" s="452">
        <v>1</v>
      </c>
      <c r="B34" s="206" t="s">
        <v>49</v>
      </c>
      <c r="C34" s="207">
        <v>0.11</v>
      </c>
      <c r="D34" s="40">
        <v>92163</v>
      </c>
    </row>
    <row r="35" spans="1:4" x14ac:dyDescent="0.25">
      <c r="A35" s="451">
        <v>2</v>
      </c>
      <c r="B35" s="209" t="s">
        <v>44</v>
      </c>
      <c r="C35" s="210">
        <v>7.4999999999999997E-2</v>
      </c>
      <c r="D35" s="211">
        <v>62650</v>
      </c>
    </row>
    <row r="36" spans="1:4" x14ac:dyDescent="0.25">
      <c r="A36" s="452">
        <v>3</v>
      </c>
      <c r="B36" s="206" t="s">
        <v>128</v>
      </c>
      <c r="C36" s="207">
        <v>7.0999999999999994E-2</v>
      </c>
      <c r="D36" s="40">
        <v>59469</v>
      </c>
    </row>
    <row r="37" spans="1:4" x14ac:dyDescent="0.25">
      <c r="A37" s="451">
        <v>4</v>
      </c>
      <c r="B37" s="209" t="s">
        <v>129</v>
      </c>
      <c r="C37" s="210">
        <v>6.5000000000000002E-2</v>
      </c>
      <c r="D37" s="211">
        <v>54731</v>
      </c>
    </row>
    <row r="38" spans="1:4" x14ac:dyDescent="0.25">
      <c r="A38" s="452">
        <v>5</v>
      </c>
      <c r="B38" s="206" t="s">
        <v>45</v>
      </c>
      <c r="C38" s="207">
        <v>6.2E-2</v>
      </c>
      <c r="D38" s="40">
        <v>51811</v>
      </c>
    </row>
    <row r="39" spans="1:4" x14ac:dyDescent="0.25">
      <c r="A39" s="451">
        <v>6</v>
      </c>
      <c r="B39" s="209" t="s">
        <v>136</v>
      </c>
      <c r="C39" s="212">
        <v>5.8200919081396671E-2</v>
      </c>
      <c r="D39" s="211">
        <v>48697</v>
      </c>
    </row>
    <row r="40" spans="1:4" x14ac:dyDescent="0.25">
      <c r="A40" s="452">
        <v>7</v>
      </c>
      <c r="B40" s="206" t="s">
        <v>131</v>
      </c>
      <c r="C40" s="207">
        <v>5.1999999999999998E-2</v>
      </c>
      <c r="D40" s="40">
        <v>43242</v>
      </c>
    </row>
    <row r="41" spans="1:4" x14ac:dyDescent="0.25">
      <c r="A41" s="451">
        <v>8</v>
      </c>
      <c r="B41" s="209" t="s">
        <v>133</v>
      </c>
      <c r="C41" s="210">
        <v>4.2999999999999997E-2</v>
      </c>
      <c r="D41" s="211">
        <v>36363</v>
      </c>
    </row>
    <row r="42" spans="1:4" x14ac:dyDescent="0.25">
      <c r="A42" s="452">
        <v>9</v>
      </c>
      <c r="B42" s="206" t="s">
        <v>50</v>
      </c>
      <c r="C42" s="207">
        <v>4.2000000000000003E-2</v>
      </c>
      <c r="D42" s="40">
        <v>35344</v>
      </c>
    </row>
    <row r="43" spans="1:4" x14ac:dyDescent="0.25">
      <c r="A43" s="451">
        <v>10</v>
      </c>
      <c r="B43" s="209" t="s">
        <v>132</v>
      </c>
      <c r="C43" s="210">
        <v>4.1000000000000002E-2</v>
      </c>
      <c r="D43" s="211">
        <v>33980</v>
      </c>
    </row>
    <row r="45" spans="1:4" s="19" customFormat="1" ht="11.25" x14ac:dyDescent="0.2">
      <c r="A45" s="19" t="s">
        <v>292</v>
      </c>
    </row>
    <row r="47" spans="1:4" x14ac:dyDescent="0.25">
      <c r="A47" s="43" t="s">
        <v>8</v>
      </c>
    </row>
  </sheetData>
  <mergeCells count="3">
    <mergeCell ref="A3:D3"/>
    <mergeCell ref="A18:D18"/>
    <mergeCell ref="A32:D32"/>
  </mergeCells>
  <hyperlinks>
    <hyperlink ref="A47" location="Index!A1" display="Back to index" xr:uid="{1DD12A7E-94A2-48DF-A0C5-B7CC76518021}"/>
  </hyperlink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A4FF0-6516-4B28-9D66-59E55F7D2E57}">
  <dimension ref="A1:B16"/>
  <sheetViews>
    <sheetView showGridLines="0" workbookViewId="0">
      <selection activeCell="D10" sqref="D10"/>
    </sheetView>
  </sheetViews>
  <sheetFormatPr defaultColWidth="18" defaultRowHeight="15" x14ac:dyDescent="0.25"/>
  <cols>
    <col min="1" max="1" width="22.7109375" style="10" customWidth="1"/>
    <col min="2" max="2" width="10.7109375" style="10" customWidth="1"/>
    <col min="3" max="3" width="11.42578125" style="10" customWidth="1"/>
    <col min="4" max="16384" width="18" style="10"/>
  </cols>
  <sheetData>
    <row r="1" spans="1:2" x14ac:dyDescent="0.25">
      <c r="A1" s="21" t="s">
        <v>137</v>
      </c>
    </row>
    <row r="2" spans="1:2" x14ac:dyDescent="0.25">
      <c r="A2" s="21"/>
    </row>
    <row r="3" spans="1:2" s="13" customFormat="1" ht="30" x14ac:dyDescent="0.25">
      <c r="A3" s="477" t="s">
        <v>43</v>
      </c>
      <c r="B3" s="68" t="s">
        <v>138</v>
      </c>
    </row>
    <row r="4" spans="1:2" x14ac:dyDescent="0.25">
      <c r="A4" s="217" t="s">
        <v>44</v>
      </c>
      <c r="B4" s="217">
        <v>63819</v>
      </c>
    </row>
    <row r="5" spans="1:2" x14ac:dyDescent="0.25">
      <c r="A5" s="218" t="s">
        <v>45</v>
      </c>
      <c r="B5" s="211">
        <v>54134</v>
      </c>
    </row>
    <row r="6" spans="1:2" x14ac:dyDescent="0.25">
      <c r="A6" s="217" t="s">
        <v>46</v>
      </c>
      <c r="B6" s="219">
        <v>10286</v>
      </c>
    </row>
    <row r="7" spans="1:2" x14ac:dyDescent="0.25">
      <c r="A7" s="218" t="s">
        <v>47</v>
      </c>
      <c r="B7" s="220">
        <v>11448</v>
      </c>
    </row>
    <row r="8" spans="1:2" x14ac:dyDescent="0.25">
      <c r="A8" s="217" t="s">
        <v>139</v>
      </c>
      <c r="B8" s="219">
        <v>16157</v>
      </c>
    </row>
    <row r="9" spans="1:2" x14ac:dyDescent="0.25">
      <c r="A9" s="218" t="s">
        <v>48</v>
      </c>
      <c r="B9" s="220">
        <v>5643</v>
      </c>
    </row>
    <row r="10" spans="1:2" x14ac:dyDescent="0.25">
      <c r="A10" s="217" t="s">
        <v>49</v>
      </c>
      <c r="B10" s="40">
        <v>97627</v>
      </c>
    </row>
    <row r="11" spans="1:2" ht="19.5" customHeight="1" x14ac:dyDescent="0.25">
      <c r="A11" s="221" t="s">
        <v>116</v>
      </c>
      <c r="B11" s="220">
        <v>2711</v>
      </c>
    </row>
    <row r="12" spans="1:2" x14ac:dyDescent="0.25">
      <c r="A12" s="222" t="s">
        <v>50</v>
      </c>
      <c r="B12" s="222">
        <v>37806</v>
      </c>
    </row>
    <row r="14" spans="1:2" x14ac:dyDescent="0.25">
      <c r="A14" s="27" t="s">
        <v>60</v>
      </c>
    </row>
    <row r="16" spans="1:2" x14ac:dyDescent="0.25">
      <c r="A16" s="43" t="s">
        <v>8</v>
      </c>
    </row>
  </sheetData>
  <hyperlinks>
    <hyperlink ref="A16" location="Index!A1" display="Back to index" xr:uid="{E2A809D0-8B2F-4799-8589-3AD0CC38E6B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0F45-12A3-4E97-9ABA-689DE87BEFFD}">
  <dimension ref="A1:J28"/>
  <sheetViews>
    <sheetView showGridLines="0" workbookViewId="0">
      <selection activeCell="D21" sqref="D21"/>
    </sheetView>
  </sheetViews>
  <sheetFormatPr defaultRowHeight="15" x14ac:dyDescent="0.25"/>
  <cols>
    <col min="1" max="1" width="22" customWidth="1"/>
    <col min="2" max="2" width="10.7109375" customWidth="1"/>
    <col min="3" max="3" width="10.7109375" style="33" customWidth="1"/>
    <col min="4" max="10" width="10.7109375" customWidth="1"/>
  </cols>
  <sheetData>
    <row r="1" spans="1:10" x14ac:dyDescent="0.25">
      <c r="A1" s="21" t="s">
        <v>140</v>
      </c>
    </row>
    <row r="2" spans="1:10" x14ac:dyDescent="0.25">
      <c r="A2" s="23"/>
    </row>
    <row r="3" spans="1:10" ht="45" x14ac:dyDescent="0.25">
      <c r="A3" s="482"/>
      <c r="B3" s="111">
        <v>2012</v>
      </c>
      <c r="C3" s="111">
        <v>2013</v>
      </c>
      <c r="D3" s="111">
        <v>2014</v>
      </c>
      <c r="E3" s="111">
        <v>2015</v>
      </c>
      <c r="F3" s="111">
        <v>2016</v>
      </c>
      <c r="G3" s="111">
        <v>2017</v>
      </c>
      <c r="H3" s="111">
        <v>2018</v>
      </c>
      <c r="I3" s="111" t="s">
        <v>17</v>
      </c>
      <c r="J3" s="111" t="s">
        <v>64</v>
      </c>
    </row>
    <row r="4" spans="1:10" x14ac:dyDescent="0.25">
      <c r="A4" s="47" t="s">
        <v>44</v>
      </c>
      <c r="B4" s="469">
        <v>0.73699999999999999</v>
      </c>
      <c r="C4" s="469">
        <v>0.73699999999999999</v>
      </c>
      <c r="D4" s="469">
        <v>0.72</v>
      </c>
      <c r="E4" s="469">
        <v>0.71899999999999997</v>
      </c>
      <c r="F4" s="469">
        <v>0.72599999999999998</v>
      </c>
      <c r="G4" s="469">
        <v>0.70799999999999996</v>
      </c>
      <c r="H4" s="469">
        <v>0.69799999999999995</v>
      </c>
      <c r="I4" s="483">
        <f>($H4*100)-($G4*100)</f>
        <v>-1</v>
      </c>
      <c r="J4" s="484">
        <f>($H4*100)-($C4*100)</f>
        <v>-3.9000000000000057</v>
      </c>
    </row>
    <row r="5" spans="1:10" x14ac:dyDescent="0.25">
      <c r="A5" s="52" t="s">
        <v>45</v>
      </c>
      <c r="B5" s="166">
        <v>0.79100000000000004</v>
      </c>
      <c r="C5" s="166">
        <v>0.79500000000000004</v>
      </c>
      <c r="D5" s="166">
        <v>0.78</v>
      </c>
      <c r="E5" s="166">
        <v>0.78200000000000003</v>
      </c>
      <c r="F5" s="166">
        <v>0.77</v>
      </c>
      <c r="G5" s="166">
        <v>0.75600000000000001</v>
      </c>
      <c r="H5" s="166">
        <v>0.74299999999999999</v>
      </c>
      <c r="I5" s="482">
        <f>($H5*100)-($G5*100)</f>
        <v>-1.2999999999999972</v>
      </c>
      <c r="J5" s="482">
        <f t="shared" ref="J5:J12" si="0">($H5*100)-($C5*100)</f>
        <v>-5.2000000000000028</v>
      </c>
    </row>
    <row r="6" spans="1:10" x14ac:dyDescent="0.25">
      <c r="A6" s="47" t="s">
        <v>46</v>
      </c>
      <c r="B6" s="469">
        <v>0.60799999999999998</v>
      </c>
      <c r="C6" s="469">
        <v>0.61099999999999999</v>
      </c>
      <c r="D6" s="469">
        <v>0.61299999999999999</v>
      </c>
      <c r="E6" s="469">
        <v>0.6</v>
      </c>
      <c r="F6" s="469">
        <v>0.621</v>
      </c>
      <c r="G6" s="469">
        <v>0.61199999999999999</v>
      </c>
      <c r="H6" s="469">
        <v>0.625</v>
      </c>
      <c r="I6" s="483">
        <f>($H6*100)-($G6*100)</f>
        <v>1.3000000000000043</v>
      </c>
      <c r="J6" s="484">
        <f t="shared" si="0"/>
        <v>1.3999999999999986</v>
      </c>
    </row>
    <row r="7" spans="1:10" x14ac:dyDescent="0.25">
      <c r="A7" s="144" t="s">
        <v>47</v>
      </c>
      <c r="B7" s="166">
        <v>0.69899999999999995</v>
      </c>
      <c r="C7" s="166">
        <v>0.70099999999999996</v>
      </c>
      <c r="D7" s="166">
        <v>0.68799999999999994</v>
      </c>
      <c r="E7" s="166">
        <v>0.68400000000000005</v>
      </c>
      <c r="F7" s="166">
        <v>0.67500000000000004</v>
      </c>
      <c r="G7" s="166">
        <v>0.68400000000000005</v>
      </c>
      <c r="H7" s="166">
        <v>0.68</v>
      </c>
      <c r="I7" s="482">
        <f t="shared" ref="I7:I12" si="1">($H7*100)-($G7*100)</f>
        <v>-0.40000000000000568</v>
      </c>
      <c r="J7" s="482">
        <f t="shared" si="0"/>
        <v>-2.0999999999999943</v>
      </c>
    </row>
    <row r="8" spans="1:10" x14ac:dyDescent="0.25">
      <c r="A8" s="47" t="s">
        <v>111</v>
      </c>
      <c r="B8" s="469">
        <v>0.89400000000000002</v>
      </c>
      <c r="C8" s="469">
        <v>0.89900000000000002</v>
      </c>
      <c r="D8" s="469">
        <v>0.878</v>
      </c>
      <c r="E8" s="469">
        <v>0.877</v>
      </c>
      <c r="F8" s="469">
        <v>0.88100000000000001</v>
      </c>
      <c r="G8" s="469">
        <v>0.88200000000000001</v>
      </c>
      <c r="H8" s="469">
        <v>0.88</v>
      </c>
      <c r="I8" s="483">
        <f t="shared" si="1"/>
        <v>-0.20000000000000284</v>
      </c>
      <c r="J8" s="484">
        <f t="shared" si="0"/>
        <v>-1.9000000000000057</v>
      </c>
    </row>
    <row r="9" spans="1:10" x14ac:dyDescent="0.25">
      <c r="A9" s="52" t="s">
        <v>48</v>
      </c>
      <c r="B9" s="166">
        <v>0.628</v>
      </c>
      <c r="C9" s="166">
        <v>0.65100000000000002</v>
      </c>
      <c r="D9" s="166">
        <v>0.60599999999999998</v>
      </c>
      <c r="E9" s="166">
        <v>0.58599999999999997</v>
      </c>
      <c r="F9" s="166">
        <v>0.58699999999999997</v>
      </c>
      <c r="G9" s="166">
        <v>0.58599999999999997</v>
      </c>
      <c r="H9" s="166">
        <v>0.56200000000000006</v>
      </c>
      <c r="I9" s="482">
        <f t="shared" si="1"/>
        <v>-2.3999999999999915</v>
      </c>
      <c r="J9" s="482">
        <f t="shared" si="0"/>
        <v>-8.9000000000000057</v>
      </c>
    </row>
    <row r="10" spans="1:10" x14ac:dyDescent="0.25">
      <c r="A10" s="47" t="s">
        <v>49</v>
      </c>
      <c r="B10" s="469">
        <v>0.81599999999999995</v>
      </c>
      <c r="C10" s="469">
        <v>0.81299999999999994</v>
      </c>
      <c r="D10" s="469">
        <v>0.80500000000000005</v>
      </c>
      <c r="E10" s="469">
        <v>0.79800000000000004</v>
      </c>
      <c r="F10" s="469">
        <v>0.80200000000000005</v>
      </c>
      <c r="G10" s="469">
        <v>0.80300000000000005</v>
      </c>
      <c r="H10" s="469">
        <v>0.80800000000000005</v>
      </c>
      <c r="I10" s="483">
        <f t="shared" si="1"/>
        <v>0.5</v>
      </c>
      <c r="J10" s="484">
        <f t="shared" si="0"/>
        <v>-0.49999999999998579</v>
      </c>
    </row>
    <row r="11" spans="1:10" x14ac:dyDescent="0.25">
      <c r="A11" s="52" t="s">
        <v>50</v>
      </c>
      <c r="B11" s="166">
        <v>0.74</v>
      </c>
      <c r="C11" s="166">
        <v>0.73899999999999999</v>
      </c>
      <c r="D11" s="166">
        <v>0.72199999999999998</v>
      </c>
      <c r="E11" s="166">
        <v>0.71499999999999997</v>
      </c>
      <c r="F11" s="166">
        <v>0.71399999999999997</v>
      </c>
      <c r="G11" s="166">
        <v>0.69699999999999995</v>
      </c>
      <c r="H11" s="166">
        <v>0.70099999999999996</v>
      </c>
      <c r="I11" s="482">
        <f t="shared" si="1"/>
        <v>0.40000000000000568</v>
      </c>
      <c r="J11" s="482">
        <f t="shared" si="0"/>
        <v>-3.8000000000000114</v>
      </c>
    </row>
    <row r="12" spans="1:10" x14ac:dyDescent="0.25">
      <c r="A12" s="45" t="s">
        <v>58</v>
      </c>
      <c r="B12" s="472">
        <v>0.76600000000000001</v>
      </c>
      <c r="C12" s="472">
        <v>0.77200000000000002</v>
      </c>
      <c r="D12" s="472">
        <v>0.76700000000000002</v>
      </c>
      <c r="E12" s="472">
        <v>0.77300000000000002</v>
      </c>
      <c r="F12" s="472">
        <v>0.77600000000000002</v>
      </c>
      <c r="G12" s="472">
        <v>0.77400000000000002</v>
      </c>
      <c r="H12" s="472">
        <v>0.77</v>
      </c>
      <c r="I12" s="485">
        <f t="shared" si="1"/>
        <v>-0.40000000000000568</v>
      </c>
      <c r="J12" s="486">
        <f t="shared" si="0"/>
        <v>-0.20000000000000284</v>
      </c>
    </row>
    <row r="13" spans="1:10" x14ac:dyDescent="0.25">
      <c r="C13"/>
    </row>
    <row r="14" spans="1:10" x14ac:dyDescent="0.25">
      <c r="A14" s="19" t="s">
        <v>141</v>
      </c>
      <c r="C14"/>
    </row>
    <row r="15" spans="1:10" x14ac:dyDescent="0.25">
      <c r="C15"/>
      <c r="E15" s="223"/>
      <c r="F15" s="223"/>
    </row>
    <row r="16" spans="1:10" x14ac:dyDescent="0.25">
      <c r="A16" s="43" t="s">
        <v>8</v>
      </c>
      <c r="C16"/>
      <c r="E16" s="223"/>
      <c r="F16" s="223"/>
    </row>
    <row r="17" spans="3:6" x14ac:dyDescent="0.25">
      <c r="C17"/>
      <c r="E17" s="223"/>
      <c r="F17" s="223"/>
    </row>
    <row r="18" spans="3:6" x14ac:dyDescent="0.25">
      <c r="C18"/>
      <c r="F18" s="223"/>
    </row>
    <row r="19" spans="3:6" x14ac:dyDescent="0.25">
      <c r="C19"/>
    </row>
    <row r="20" spans="3:6" x14ac:dyDescent="0.25">
      <c r="C20"/>
    </row>
    <row r="21" spans="3:6" x14ac:dyDescent="0.25">
      <c r="C21"/>
    </row>
    <row r="22" spans="3:6" x14ac:dyDescent="0.25">
      <c r="C22"/>
    </row>
    <row r="23" spans="3:6" x14ac:dyDescent="0.25">
      <c r="C23"/>
    </row>
    <row r="24" spans="3:6" x14ac:dyDescent="0.25">
      <c r="C24"/>
    </row>
    <row r="25" spans="3:6" x14ac:dyDescent="0.25">
      <c r="C25"/>
    </row>
    <row r="26" spans="3:6" x14ac:dyDescent="0.25">
      <c r="C26"/>
    </row>
    <row r="27" spans="3:6" x14ac:dyDescent="0.25">
      <c r="C27"/>
    </row>
    <row r="28" spans="3:6" x14ac:dyDescent="0.25">
      <c r="C28"/>
    </row>
  </sheetData>
  <hyperlinks>
    <hyperlink ref="A16" location="Index!A1" display="Back to index" xr:uid="{1E121945-F88C-4A62-91AA-0EAD1CFEB5B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8A7A-20B2-4A25-85A3-DCF735317571}">
  <dimension ref="A1:AH35"/>
  <sheetViews>
    <sheetView showGridLines="0" zoomScaleNormal="100" workbookViewId="0">
      <selection activeCell="A34" sqref="A34"/>
    </sheetView>
  </sheetViews>
  <sheetFormatPr defaultColWidth="8.85546875" defaultRowHeight="15" x14ac:dyDescent="0.25"/>
  <cols>
    <col min="1" max="1" width="18.140625" style="10" customWidth="1"/>
    <col min="2" max="2" width="7.5703125" style="10" bestFit="1" customWidth="1"/>
    <col min="3" max="3" width="15.28515625" style="10" customWidth="1"/>
    <col min="4" max="4" width="15.7109375" style="10" customWidth="1"/>
    <col min="5" max="5" width="16.42578125" style="10" customWidth="1"/>
    <col min="6" max="6" width="15.28515625" style="10" customWidth="1"/>
    <col min="7" max="7" width="15.7109375" style="10" customWidth="1"/>
    <col min="8" max="8" width="16.42578125" style="10" customWidth="1"/>
    <col min="9" max="9" width="15.28515625" style="10" customWidth="1"/>
    <col min="10" max="10" width="15.7109375" style="10" customWidth="1"/>
    <col min="11" max="11" width="10.85546875" style="10" customWidth="1"/>
    <col min="12" max="12" width="15.28515625" style="10" customWidth="1"/>
    <col min="13" max="13" width="13.85546875" style="10" customWidth="1"/>
    <col min="14" max="14" width="10.85546875" style="10" customWidth="1"/>
    <col min="15" max="15" width="12.85546875" style="10" customWidth="1"/>
    <col min="16" max="16" width="15.7109375" style="10" customWidth="1"/>
    <col min="17" max="17" width="10.85546875" style="11" customWidth="1"/>
    <col min="18" max="18" width="15.28515625" style="10" bestFit="1" customWidth="1"/>
    <col min="19" max="19" width="15.7109375" style="10" bestFit="1" customWidth="1"/>
    <col min="20" max="20" width="16.42578125" style="10" bestFit="1" customWidth="1"/>
    <col min="21" max="21" width="15.5703125" style="10" customWidth="1"/>
    <col min="22" max="22" width="10.85546875" style="10" bestFit="1" customWidth="1"/>
    <col min="23" max="23" width="16" style="10" customWidth="1"/>
    <col min="24" max="24" width="17.42578125" style="10" customWidth="1"/>
    <col min="25" max="25" width="14.42578125" style="10" customWidth="1"/>
    <col min="26" max="26" width="16" style="10" customWidth="1"/>
    <col min="27" max="27" width="10.85546875" style="10" bestFit="1" customWidth="1"/>
    <col min="28" max="29" width="11.42578125" style="10" customWidth="1"/>
    <col min="30" max="30" width="15.5703125" style="10" customWidth="1"/>
    <col min="31" max="31" width="15.140625" style="10" customWidth="1"/>
    <col min="32" max="32" width="12.85546875" style="10" customWidth="1"/>
    <col min="34" max="16384" width="8.85546875" style="10"/>
  </cols>
  <sheetData>
    <row r="1" spans="1:33" x14ac:dyDescent="0.25">
      <c r="A1" s="204" t="s">
        <v>142</v>
      </c>
      <c r="B1" s="14"/>
      <c r="C1" s="14"/>
      <c r="D1" s="14"/>
      <c r="E1" s="14"/>
      <c r="F1" s="14"/>
      <c r="G1" s="14"/>
      <c r="H1" s="14"/>
      <c r="I1" s="14"/>
    </row>
    <row r="3" spans="1:33" x14ac:dyDescent="0.25">
      <c r="A3" s="224"/>
      <c r="B3" s="225"/>
      <c r="C3" s="528">
        <v>2012</v>
      </c>
      <c r="D3" s="529"/>
      <c r="E3" s="530"/>
      <c r="F3" s="528">
        <v>2013</v>
      </c>
      <c r="G3" s="529"/>
      <c r="H3" s="530"/>
      <c r="I3" s="528">
        <v>2014</v>
      </c>
      <c r="J3" s="529"/>
      <c r="K3" s="530"/>
      <c r="L3" s="528">
        <v>2015</v>
      </c>
      <c r="M3" s="531"/>
      <c r="N3" s="532"/>
      <c r="O3" s="528">
        <v>2016</v>
      </c>
      <c r="P3" s="531"/>
      <c r="Q3" s="532"/>
      <c r="R3" s="528">
        <v>2017</v>
      </c>
      <c r="S3" s="529"/>
      <c r="T3" s="529"/>
      <c r="U3" s="529"/>
      <c r="V3" s="530"/>
      <c r="W3" s="526">
        <v>2018</v>
      </c>
      <c r="X3" s="527"/>
      <c r="Y3" s="527"/>
      <c r="Z3" s="527"/>
      <c r="AA3" s="527"/>
      <c r="AB3" s="526"/>
      <c r="AC3" s="527"/>
      <c r="AD3" s="527"/>
      <c r="AE3" s="527"/>
      <c r="AF3" s="527"/>
    </row>
    <row r="4" spans="1:33" s="12" customFormat="1" ht="105" x14ac:dyDescent="0.25">
      <c r="A4" s="487"/>
      <c r="B4" s="488"/>
      <c r="C4" s="68" t="s">
        <v>143</v>
      </c>
      <c r="D4" s="68" t="s">
        <v>144</v>
      </c>
      <c r="E4" s="68" t="s">
        <v>145</v>
      </c>
      <c r="F4" s="68" t="s">
        <v>143</v>
      </c>
      <c r="G4" s="68" t="s">
        <v>144</v>
      </c>
      <c r="H4" s="68" t="s">
        <v>145</v>
      </c>
      <c r="I4" s="68" t="s">
        <v>143</v>
      </c>
      <c r="J4" s="68" t="s">
        <v>144</v>
      </c>
      <c r="K4" s="68" t="s">
        <v>145</v>
      </c>
      <c r="L4" s="68" t="s">
        <v>143</v>
      </c>
      <c r="M4" s="68" t="s">
        <v>144</v>
      </c>
      <c r="N4" s="68" t="s">
        <v>145</v>
      </c>
      <c r="O4" s="68" t="s">
        <v>143</v>
      </c>
      <c r="P4" s="68" t="s">
        <v>144</v>
      </c>
      <c r="Q4" s="68" t="s">
        <v>145</v>
      </c>
      <c r="R4" s="68" t="s">
        <v>143</v>
      </c>
      <c r="S4" s="68" t="s">
        <v>144</v>
      </c>
      <c r="T4" s="68" t="s">
        <v>145</v>
      </c>
      <c r="U4" s="68" t="s">
        <v>146</v>
      </c>
      <c r="V4" s="68" t="s">
        <v>147</v>
      </c>
      <c r="W4" s="68" t="s">
        <v>143</v>
      </c>
      <c r="X4" s="68" t="s">
        <v>144</v>
      </c>
      <c r="Y4" s="68" t="s">
        <v>145</v>
      </c>
      <c r="Z4" s="68" t="s">
        <v>146</v>
      </c>
      <c r="AA4" s="68" t="s">
        <v>147</v>
      </c>
      <c r="AB4" s="68" t="s">
        <v>148</v>
      </c>
      <c r="AC4" s="68" t="s">
        <v>149</v>
      </c>
      <c r="AD4" s="68" t="s">
        <v>150</v>
      </c>
      <c r="AE4" s="68" t="s">
        <v>151</v>
      </c>
      <c r="AF4" s="68" t="s">
        <v>152</v>
      </c>
      <c r="AG4"/>
    </row>
    <row r="5" spans="1:33" x14ac:dyDescent="0.25">
      <c r="A5" s="226" t="s">
        <v>44</v>
      </c>
      <c r="B5" s="227" t="s">
        <v>11</v>
      </c>
      <c r="C5" s="227">
        <v>63074</v>
      </c>
      <c r="D5" s="228">
        <v>0.73699999999999999</v>
      </c>
      <c r="E5" s="229">
        <v>46485.538</v>
      </c>
      <c r="F5" s="227">
        <v>63939</v>
      </c>
      <c r="G5" s="228">
        <v>0.73699999999999999</v>
      </c>
      <c r="H5" s="229">
        <v>47123.042999999998</v>
      </c>
      <c r="I5" s="227">
        <v>64070</v>
      </c>
      <c r="J5" s="230">
        <v>0.72</v>
      </c>
      <c r="K5" s="229">
        <v>46130.400000000001</v>
      </c>
      <c r="L5" s="227">
        <v>63275</v>
      </c>
      <c r="M5" s="230">
        <v>0.71899999999999997</v>
      </c>
      <c r="N5" s="231">
        <v>45494.724999999999</v>
      </c>
      <c r="O5" s="231">
        <v>62650</v>
      </c>
      <c r="P5" s="228">
        <v>0.72599999999999998</v>
      </c>
      <c r="Q5" s="231">
        <v>45483.9</v>
      </c>
      <c r="R5" s="229">
        <v>61908</v>
      </c>
      <c r="S5" s="232">
        <v>0.70799999999999996</v>
      </c>
      <c r="T5" s="229">
        <v>43830.863999999994</v>
      </c>
      <c r="U5" s="232">
        <v>0.26200000000000001</v>
      </c>
      <c r="V5" s="229">
        <v>16219.896000000001</v>
      </c>
      <c r="W5" s="229">
        <v>63819</v>
      </c>
      <c r="X5" s="233">
        <v>0.69799999999999995</v>
      </c>
      <c r="Y5" s="229">
        <v>44545.661999999997</v>
      </c>
      <c r="Z5" s="233">
        <v>0.25900000000000001</v>
      </c>
      <c r="AA5" s="229">
        <v>16529.120999999999</v>
      </c>
      <c r="AB5" s="229">
        <v>-10.8249999999971</v>
      </c>
      <c r="AC5" s="229">
        <v>-1653.0360000000073</v>
      </c>
      <c r="AD5" s="229">
        <v>714.7980000000025</v>
      </c>
      <c r="AE5" s="233">
        <v>-3.6343321482986468E-2</v>
      </c>
      <c r="AF5" s="233">
        <v>1.6308097417381599E-2</v>
      </c>
      <c r="AG5" s="30"/>
    </row>
    <row r="6" spans="1:33" x14ac:dyDescent="0.25">
      <c r="A6" s="234"/>
      <c r="B6" s="235" t="s">
        <v>29</v>
      </c>
      <c r="C6" s="235">
        <v>27410</v>
      </c>
      <c r="D6" s="236">
        <v>0.72</v>
      </c>
      <c r="E6" s="237">
        <v>19735.2</v>
      </c>
      <c r="F6" s="235">
        <v>26988</v>
      </c>
      <c r="G6" s="236">
        <v>0.71</v>
      </c>
      <c r="H6" s="237">
        <v>19161.48</v>
      </c>
      <c r="I6" s="235">
        <v>26346</v>
      </c>
      <c r="J6" s="238">
        <v>0.70899999999999996</v>
      </c>
      <c r="K6" s="237">
        <v>18679.313999999998</v>
      </c>
      <c r="L6" s="235">
        <v>24955</v>
      </c>
      <c r="M6" s="238">
        <v>0.70499999999999996</v>
      </c>
      <c r="N6" s="239">
        <v>17593.274999999998</v>
      </c>
      <c r="O6" s="239">
        <v>24371</v>
      </c>
      <c r="P6" s="238">
        <v>0.71799999999999997</v>
      </c>
      <c r="Q6" s="239">
        <v>17498.378000000001</v>
      </c>
      <c r="R6" s="237">
        <v>23703</v>
      </c>
      <c r="S6" s="240">
        <v>0.70499999999999996</v>
      </c>
      <c r="T6" s="237">
        <v>16710.614999999998</v>
      </c>
      <c r="U6" s="240">
        <v>0.25900000000000001</v>
      </c>
      <c r="V6" s="237">
        <v>6139.0770000000002</v>
      </c>
      <c r="W6" s="237">
        <v>23495</v>
      </c>
      <c r="X6" s="241">
        <v>0.69799999999999995</v>
      </c>
      <c r="Y6" s="237">
        <v>16399.509999999998</v>
      </c>
      <c r="Z6" s="241">
        <v>0.25800000000000001</v>
      </c>
      <c r="AA6" s="237">
        <v>6061.71</v>
      </c>
      <c r="AB6" s="242">
        <v>-94.896999999997206</v>
      </c>
      <c r="AC6" s="243">
        <v>-787.76300000000265</v>
      </c>
      <c r="AD6" s="237">
        <v>-311.10499999999956</v>
      </c>
      <c r="AE6" s="244">
        <v>-4.5019201208249315E-2</v>
      </c>
      <c r="AF6" s="241">
        <v>-1.86172082834773E-2</v>
      </c>
      <c r="AG6" s="30"/>
    </row>
    <row r="7" spans="1:33" x14ac:dyDescent="0.25">
      <c r="A7" s="226"/>
      <c r="B7" s="227" t="s">
        <v>30</v>
      </c>
      <c r="C7" s="227">
        <v>35664</v>
      </c>
      <c r="D7" s="228">
        <v>0.75</v>
      </c>
      <c r="E7" s="229">
        <v>26748</v>
      </c>
      <c r="F7" s="227">
        <v>36951</v>
      </c>
      <c r="G7" s="228">
        <v>0.75700000000000001</v>
      </c>
      <c r="H7" s="229">
        <v>27971.906999999999</v>
      </c>
      <c r="I7" s="227">
        <v>37724</v>
      </c>
      <c r="J7" s="230">
        <v>0.72799999999999998</v>
      </c>
      <c r="K7" s="229">
        <v>27463.072</v>
      </c>
      <c r="L7" s="227">
        <v>38320</v>
      </c>
      <c r="M7" s="230">
        <v>0.72799999999999998</v>
      </c>
      <c r="N7" s="231">
        <v>27896.959999999999</v>
      </c>
      <c r="O7" s="231">
        <v>38279</v>
      </c>
      <c r="P7" s="230">
        <v>0.73099999999999998</v>
      </c>
      <c r="Q7" s="231">
        <v>27981.949000000001</v>
      </c>
      <c r="R7" s="229">
        <v>38205</v>
      </c>
      <c r="S7" s="245">
        <v>0.71</v>
      </c>
      <c r="T7" s="229">
        <v>27125.55</v>
      </c>
      <c r="U7" s="246">
        <v>0.26400000000000001</v>
      </c>
      <c r="V7" s="229">
        <v>10086.120000000001</v>
      </c>
      <c r="W7" s="229">
        <v>40324</v>
      </c>
      <c r="X7" s="233">
        <v>0.69799999999999995</v>
      </c>
      <c r="Y7" s="229">
        <v>28146.151999999998</v>
      </c>
      <c r="Z7" s="233">
        <v>0.25900000000000001</v>
      </c>
      <c r="AA7" s="229">
        <v>10443.916000000001</v>
      </c>
      <c r="AB7" s="229">
        <v>84.989000000001397</v>
      </c>
      <c r="AC7" s="229">
        <v>-856.39900000000125</v>
      </c>
      <c r="AD7" s="229">
        <v>1020.601999999999</v>
      </c>
      <c r="AE7" s="233">
        <v>-3.0605409222924429E-2</v>
      </c>
      <c r="AF7" s="233">
        <v>3.762511727872795E-2</v>
      </c>
      <c r="AG7" s="30"/>
    </row>
    <row r="8" spans="1:33" x14ac:dyDescent="0.25">
      <c r="A8" s="234" t="s">
        <v>45</v>
      </c>
      <c r="B8" s="235" t="s">
        <v>11</v>
      </c>
      <c r="C8" s="235">
        <v>49234</v>
      </c>
      <c r="D8" s="236">
        <v>0.79100000000000004</v>
      </c>
      <c r="E8" s="237">
        <v>38944.094000000005</v>
      </c>
      <c r="F8" s="235">
        <v>51818</v>
      </c>
      <c r="G8" s="236">
        <v>0.79500000000000004</v>
      </c>
      <c r="H8" s="237">
        <v>41195.310000000005</v>
      </c>
      <c r="I8" s="235">
        <v>53513</v>
      </c>
      <c r="J8" s="238">
        <v>0.78</v>
      </c>
      <c r="K8" s="237">
        <v>41740.14</v>
      </c>
      <c r="L8" s="235">
        <v>52644</v>
      </c>
      <c r="M8" s="238">
        <v>0.78200000000000003</v>
      </c>
      <c r="N8" s="239">
        <v>41167.608</v>
      </c>
      <c r="O8" s="239">
        <v>51811</v>
      </c>
      <c r="P8" s="238">
        <v>0.77</v>
      </c>
      <c r="Q8" s="239">
        <v>39894.47</v>
      </c>
      <c r="R8" s="237">
        <v>52331</v>
      </c>
      <c r="S8" s="247">
        <v>0.75600000000000001</v>
      </c>
      <c r="T8" s="237">
        <v>39562.235999999997</v>
      </c>
      <c r="U8" s="248">
        <v>0.317</v>
      </c>
      <c r="V8" s="237">
        <v>16588.927</v>
      </c>
      <c r="W8" s="237">
        <v>54134</v>
      </c>
      <c r="X8" s="241">
        <v>0.74299999999999999</v>
      </c>
      <c r="Y8" s="237">
        <v>40221.561999999998</v>
      </c>
      <c r="Z8" s="241">
        <v>0.311</v>
      </c>
      <c r="AA8" s="237">
        <v>16835.673999999999</v>
      </c>
      <c r="AB8" s="242">
        <v>-1273.1379999999999</v>
      </c>
      <c r="AC8" s="243">
        <v>-332.23400000000402</v>
      </c>
      <c r="AD8" s="237">
        <v>659.32600000000093</v>
      </c>
      <c r="AE8" s="244">
        <v>-8.3278208734194337E-3</v>
      </c>
      <c r="AF8" s="241">
        <v>1.6665539328970209E-2</v>
      </c>
      <c r="AG8" s="30"/>
    </row>
    <row r="9" spans="1:33" x14ac:dyDescent="0.25">
      <c r="A9" s="226"/>
      <c r="B9" s="227" t="s">
        <v>29</v>
      </c>
      <c r="C9" s="227">
        <v>25974</v>
      </c>
      <c r="D9" s="228">
        <v>0.77400000000000002</v>
      </c>
      <c r="E9" s="229">
        <v>20103.876</v>
      </c>
      <c r="F9" s="227">
        <v>26988</v>
      </c>
      <c r="G9" s="228">
        <v>0.78400000000000003</v>
      </c>
      <c r="H9" s="229">
        <v>21158.592000000001</v>
      </c>
      <c r="I9" s="227">
        <v>27637</v>
      </c>
      <c r="J9" s="230">
        <v>0.77</v>
      </c>
      <c r="K9" s="229">
        <v>21280.49</v>
      </c>
      <c r="L9" s="227">
        <v>26771</v>
      </c>
      <c r="M9" s="230">
        <v>0.78</v>
      </c>
      <c r="N9" s="231">
        <v>20881.38</v>
      </c>
      <c r="O9" s="231">
        <v>25937</v>
      </c>
      <c r="P9" s="230">
        <v>0.76900000000000002</v>
      </c>
      <c r="Q9" s="231">
        <v>19945.553</v>
      </c>
      <c r="R9" s="229">
        <v>26615</v>
      </c>
      <c r="S9" s="245">
        <v>0.75700000000000001</v>
      </c>
      <c r="T9" s="229">
        <v>20147.555</v>
      </c>
      <c r="U9" s="246">
        <v>0.33500000000000002</v>
      </c>
      <c r="V9" s="229">
        <v>8916.0249999999996</v>
      </c>
      <c r="W9" s="229">
        <v>25574</v>
      </c>
      <c r="X9" s="233">
        <v>0.75099999999999989</v>
      </c>
      <c r="Y9" s="229">
        <v>19206.073999999997</v>
      </c>
      <c r="Z9" s="233">
        <v>0.33399999999999996</v>
      </c>
      <c r="AA9" s="229">
        <v>8541.7159999999985</v>
      </c>
      <c r="AB9" s="229">
        <v>-935.82700000000114</v>
      </c>
      <c r="AC9" s="229">
        <v>202.00200000000041</v>
      </c>
      <c r="AD9" s="229">
        <v>-941.48100000000341</v>
      </c>
      <c r="AE9" s="233">
        <v>1.0127671065324599E-2</v>
      </c>
      <c r="AF9" s="233">
        <v>-4.6729292958872848E-2</v>
      </c>
      <c r="AG9" s="30"/>
    </row>
    <row r="10" spans="1:33" x14ac:dyDescent="0.25">
      <c r="A10" s="234"/>
      <c r="B10" s="235" t="s">
        <v>30</v>
      </c>
      <c r="C10" s="235">
        <v>23260</v>
      </c>
      <c r="D10" s="236">
        <v>0.81</v>
      </c>
      <c r="E10" s="237">
        <v>18840.600000000002</v>
      </c>
      <c r="F10" s="235">
        <v>24830</v>
      </c>
      <c r="G10" s="236">
        <v>0.79500000000000004</v>
      </c>
      <c r="H10" s="237">
        <v>19739.850000000002</v>
      </c>
      <c r="I10" s="235">
        <v>25876</v>
      </c>
      <c r="J10" s="238">
        <v>0.79100000000000004</v>
      </c>
      <c r="K10" s="237">
        <v>20467.916000000001</v>
      </c>
      <c r="L10" s="235">
        <v>25873</v>
      </c>
      <c r="M10" s="238">
        <v>0.78300000000000003</v>
      </c>
      <c r="N10" s="239">
        <v>20258.559000000001</v>
      </c>
      <c r="O10" s="239">
        <v>25874</v>
      </c>
      <c r="P10" s="238">
        <v>0.77100000000000002</v>
      </c>
      <c r="Q10" s="239">
        <v>19948.853999999999</v>
      </c>
      <c r="R10" s="237">
        <v>25716</v>
      </c>
      <c r="S10" s="247">
        <v>0.755</v>
      </c>
      <c r="T10" s="237">
        <v>19415.580000000002</v>
      </c>
      <c r="U10" s="248">
        <v>0.3</v>
      </c>
      <c r="V10" s="237">
        <v>7714.7999999999993</v>
      </c>
      <c r="W10" s="237">
        <v>28560</v>
      </c>
      <c r="X10" s="241">
        <v>0.73499999999999999</v>
      </c>
      <c r="Y10" s="237">
        <v>20991.599999999999</v>
      </c>
      <c r="Z10" s="241">
        <v>0.28999999999999998</v>
      </c>
      <c r="AA10" s="237">
        <v>8282.4</v>
      </c>
      <c r="AB10" s="242">
        <v>-309.70500000000175</v>
      </c>
      <c r="AC10" s="243">
        <v>-533.27399999999761</v>
      </c>
      <c r="AD10" s="237">
        <v>1576.0199999999968</v>
      </c>
      <c r="AE10" s="244">
        <v>-2.6732061901901583E-2</v>
      </c>
      <c r="AF10" s="241">
        <v>8.1172954915588236E-2</v>
      </c>
      <c r="AG10" s="30"/>
    </row>
    <row r="11" spans="1:33" x14ac:dyDescent="0.25">
      <c r="A11" s="226" t="s">
        <v>46</v>
      </c>
      <c r="B11" s="227" t="s">
        <v>11</v>
      </c>
      <c r="C11" s="227">
        <v>3809</v>
      </c>
      <c r="D11" s="228">
        <v>0.60799999999999998</v>
      </c>
      <c r="E11" s="229">
        <v>2315.8719999999998</v>
      </c>
      <c r="F11" s="227">
        <v>3758</v>
      </c>
      <c r="G11" s="228">
        <v>0.61099999999999999</v>
      </c>
      <c r="H11" s="229">
        <v>2296.1379999999999</v>
      </c>
      <c r="I11" s="227">
        <v>4171</v>
      </c>
      <c r="J11" s="230">
        <v>0.61299999999999999</v>
      </c>
      <c r="K11" s="229">
        <v>2556.8229999999999</v>
      </c>
      <c r="L11" s="227">
        <v>5383</v>
      </c>
      <c r="M11" s="230">
        <v>0.6</v>
      </c>
      <c r="N11" s="231">
        <v>3229.7999999999997</v>
      </c>
      <c r="O11" s="231">
        <v>6242</v>
      </c>
      <c r="P11" s="228">
        <v>0.621</v>
      </c>
      <c r="Q11" s="231">
        <v>3876.2820000000002</v>
      </c>
      <c r="R11" s="229">
        <v>8299</v>
      </c>
      <c r="S11" s="245">
        <v>0.61199999999999999</v>
      </c>
      <c r="T11" s="229">
        <v>5078.9880000000003</v>
      </c>
      <c r="U11" s="246">
        <v>0.16900000000000001</v>
      </c>
      <c r="V11" s="229">
        <v>1402.5310000000002</v>
      </c>
      <c r="W11" s="229">
        <v>10286</v>
      </c>
      <c r="X11" s="233">
        <v>0.625</v>
      </c>
      <c r="Y11" s="229">
        <v>6428.75</v>
      </c>
      <c r="Z11" s="233">
        <v>0.182</v>
      </c>
      <c r="AA11" s="229">
        <v>1872.0519999999999</v>
      </c>
      <c r="AB11" s="229">
        <v>646.48200000000043</v>
      </c>
      <c r="AC11" s="229">
        <v>1202.7060000000001</v>
      </c>
      <c r="AD11" s="229">
        <v>1349.7619999999997</v>
      </c>
      <c r="AE11" s="233">
        <v>0.31027309158621597</v>
      </c>
      <c r="AF11" s="233">
        <v>0.26575412267168175</v>
      </c>
      <c r="AG11" s="30"/>
    </row>
    <row r="12" spans="1:33" x14ac:dyDescent="0.25">
      <c r="A12" s="234"/>
      <c r="B12" s="235" t="s">
        <v>29</v>
      </c>
      <c r="C12" s="235">
        <v>3512</v>
      </c>
      <c r="D12" s="236">
        <v>0.60599999999999998</v>
      </c>
      <c r="E12" s="237">
        <v>2128.2719999999999</v>
      </c>
      <c r="F12" s="235">
        <v>3513</v>
      </c>
      <c r="G12" s="236">
        <v>0.60799999999999998</v>
      </c>
      <c r="H12" s="237">
        <v>2135.904</v>
      </c>
      <c r="I12" s="235">
        <v>3857</v>
      </c>
      <c r="J12" s="238">
        <v>0.61099999999999999</v>
      </c>
      <c r="K12" s="237">
        <v>2356.627</v>
      </c>
      <c r="L12" s="235">
        <v>4927</v>
      </c>
      <c r="M12" s="238">
        <v>0.59799999999999998</v>
      </c>
      <c r="N12" s="239">
        <v>2946.346</v>
      </c>
      <c r="O12" s="239">
        <v>5633</v>
      </c>
      <c r="P12" s="238">
        <v>0.61399999999999999</v>
      </c>
      <c r="Q12" s="239">
        <v>3458.6619999999998</v>
      </c>
      <c r="R12" s="237">
        <v>7483</v>
      </c>
      <c r="S12" s="247">
        <v>0.61199999999999999</v>
      </c>
      <c r="T12" s="237">
        <v>4579.5959999999995</v>
      </c>
      <c r="U12" s="248">
        <v>0.17199999999999999</v>
      </c>
      <c r="V12" s="237">
        <v>1287.0759999999998</v>
      </c>
      <c r="W12" s="237">
        <v>9075</v>
      </c>
      <c r="X12" s="241">
        <v>0.623</v>
      </c>
      <c r="Y12" s="237">
        <v>5653.7250000000004</v>
      </c>
      <c r="Z12" s="241">
        <v>0.17899999999999999</v>
      </c>
      <c r="AA12" s="237">
        <v>1624.425</v>
      </c>
      <c r="AB12" s="242">
        <v>512.3159999999998</v>
      </c>
      <c r="AC12" s="243">
        <v>1120.9339999999997</v>
      </c>
      <c r="AD12" s="237">
        <v>1074.1290000000008</v>
      </c>
      <c r="AE12" s="244">
        <v>0.32409469326577733</v>
      </c>
      <c r="AF12" s="241">
        <v>0.23454667180249109</v>
      </c>
      <c r="AG12" s="30"/>
    </row>
    <row r="13" spans="1:33" x14ac:dyDescent="0.25">
      <c r="A13" s="226"/>
      <c r="B13" s="227" t="s">
        <v>30</v>
      </c>
      <c r="C13" s="227">
        <v>297</v>
      </c>
      <c r="D13" s="228">
        <v>0.63600000000000001</v>
      </c>
      <c r="E13" s="229">
        <v>188.892</v>
      </c>
      <c r="F13" s="227">
        <v>245</v>
      </c>
      <c r="G13" s="228">
        <v>0.64500000000000002</v>
      </c>
      <c r="H13" s="229">
        <v>158.02500000000001</v>
      </c>
      <c r="I13" s="227">
        <v>314</v>
      </c>
      <c r="J13" s="230">
        <v>0.64600000000000002</v>
      </c>
      <c r="K13" s="229">
        <v>202.84399999999999</v>
      </c>
      <c r="L13" s="227">
        <v>456</v>
      </c>
      <c r="M13" s="230">
        <v>0.629</v>
      </c>
      <c r="N13" s="231">
        <v>286.82400000000001</v>
      </c>
      <c r="O13" s="231">
        <v>609</v>
      </c>
      <c r="P13" s="230">
        <v>0.68500000000000005</v>
      </c>
      <c r="Q13" s="231">
        <v>417.16500000000002</v>
      </c>
      <c r="R13" s="229">
        <v>816</v>
      </c>
      <c r="S13" s="245">
        <v>0.61199999999999999</v>
      </c>
      <c r="T13" s="229">
        <v>499.392</v>
      </c>
      <c r="U13" s="246">
        <v>0.14699999999999999</v>
      </c>
      <c r="V13" s="229">
        <v>119.952</v>
      </c>
      <c r="W13" s="229">
        <v>1211</v>
      </c>
      <c r="X13" s="233">
        <v>0.64599999999999991</v>
      </c>
      <c r="Y13" s="229">
        <v>782.30599999999993</v>
      </c>
      <c r="Z13" s="233">
        <v>0.20100000000000001</v>
      </c>
      <c r="AA13" s="229">
        <v>243.411</v>
      </c>
      <c r="AB13" s="229">
        <v>130.34100000000001</v>
      </c>
      <c r="AC13" s="229">
        <v>82.226999999999975</v>
      </c>
      <c r="AD13" s="229">
        <v>282.91399999999993</v>
      </c>
      <c r="AE13" s="233">
        <v>0.19710905756714969</v>
      </c>
      <c r="AF13" s="233">
        <v>0.56651688453158999</v>
      </c>
      <c r="AG13" s="30"/>
    </row>
    <row r="14" spans="1:33" ht="30" x14ac:dyDescent="0.25">
      <c r="A14" s="234" t="s">
        <v>47</v>
      </c>
      <c r="B14" s="235" t="s">
        <v>11</v>
      </c>
      <c r="C14" s="235">
        <v>17105</v>
      </c>
      <c r="D14" s="236">
        <v>0.69899999999999995</v>
      </c>
      <c r="E14" s="237">
        <v>11956.394999999999</v>
      </c>
      <c r="F14" s="235">
        <v>15641</v>
      </c>
      <c r="G14" s="236">
        <v>0.70499999999999996</v>
      </c>
      <c r="H14" s="237">
        <v>11026.904999999999</v>
      </c>
      <c r="I14" s="235">
        <v>13691</v>
      </c>
      <c r="J14" s="238">
        <v>0.68799999999999994</v>
      </c>
      <c r="K14" s="237">
        <v>9419.4079999999994</v>
      </c>
      <c r="L14" s="235">
        <v>11491</v>
      </c>
      <c r="M14" s="236">
        <v>0.68400000000000005</v>
      </c>
      <c r="N14" s="239">
        <v>7859.844000000001</v>
      </c>
      <c r="O14" s="239">
        <v>12477</v>
      </c>
      <c r="P14" s="236">
        <v>0.67500000000000004</v>
      </c>
      <c r="Q14" s="239">
        <v>8421.9750000000004</v>
      </c>
      <c r="R14" s="249">
        <v>12415</v>
      </c>
      <c r="S14" s="247">
        <v>0.68400000000000005</v>
      </c>
      <c r="T14" s="237">
        <v>8491.86</v>
      </c>
      <c r="U14" s="248">
        <v>0.17100000000000001</v>
      </c>
      <c r="V14" s="237">
        <v>2122.9650000000001</v>
      </c>
      <c r="W14" s="237">
        <v>11448</v>
      </c>
      <c r="X14" s="241">
        <v>0.68</v>
      </c>
      <c r="Y14" s="237">
        <v>7784.64</v>
      </c>
      <c r="Z14" s="241">
        <v>0.17899999999999999</v>
      </c>
      <c r="AA14" s="237">
        <v>2049.192</v>
      </c>
      <c r="AB14" s="242">
        <v>562.1309999999994</v>
      </c>
      <c r="AC14" s="243">
        <v>69.885000000000218</v>
      </c>
      <c r="AD14" s="237">
        <v>-707.22000000000025</v>
      </c>
      <c r="AE14" s="244">
        <v>8.2979348668217323E-3</v>
      </c>
      <c r="AF14" s="241">
        <v>-8.328210780677027E-2</v>
      </c>
      <c r="AG14" s="30"/>
    </row>
    <row r="15" spans="1:33" x14ac:dyDescent="0.25">
      <c r="A15" s="226"/>
      <c r="B15" s="227" t="s">
        <v>29</v>
      </c>
      <c r="C15" s="227">
        <v>9807</v>
      </c>
      <c r="D15" s="228">
        <v>0.66200000000000003</v>
      </c>
      <c r="E15" s="229">
        <v>6492.2340000000004</v>
      </c>
      <c r="F15" s="227">
        <v>9031</v>
      </c>
      <c r="G15" s="228">
        <v>0.66200000000000003</v>
      </c>
      <c r="H15" s="229">
        <v>5978.5219999999999</v>
      </c>
      <c r="I15" s="227">
        <v>8100</v>
      </c>
      <c r="J15" s="230">
        <v>0.65</v>
      </c>
      <c r="K15" s="229">
        <v>5265</v>
      </c>
      <c r="L15" s="227">
        <v>6707</v>
      </c>
      <c r="M15" s="230">
        <v>0.64400000000000002</v>
      </c>
      <c r="N15" s="231">
        <v>4319.308</v>
      </c>
      <c r="O15" s="231">
        <v>7655</v>
      </c>
      <c r="P15" s="230">
        <v>0.64300000000000002</v>
      </c>
      <c r="Q15" s="231">
        <v>4922.165</v>
      </c>
      <c r="R15" s="250">
        <v>7682</v>
      </c>
      <c r="S15" s="245">
        <v>0.64900000000000002</v>
      </c>
      <c r="T15" s="229">
        <v>4985.6180000000004</v>
      </c>
      <c r="U15" s="246">
        <v>0.14899999999999999</v>
      </c>
      <c r="V15" s="229">
        <v>1144.6179999999999</v>
      </c>
      <c r="W15" s="229">
        <v>7227</v>
      </c>
      <c r="X15" s="233">
        <v>0.6409999999999999</v>
      </c>
      <c r="Y15" s="229">
        <v>4632.5069999999996</v>
      </c>
      <c r="Z15" s="233">
        <v>0.14800000000000002</v>
      </c>
      <c r="AA15" s="229">
        <v>1069.5960000000002</v>
      </c>
      <c r="AB15" s="229">
        <v>602.85699999999997</v>
      </c>
      <c r="AC15" s="229">
        <v>63.453000000000429</v>
      </c>
      <c r="AD15" s="229">
        <v>-353.11100000000079</v>
      </c>
      <c r="AE15" s="233">
        <v>1.2891278532922046E-2</v>
      </c>
      <c r="AF15" s="233">
        <v>-7.0825923686893125E-2</v>
      </c>
      <c r="AG15" s="30"/>
    </row>
    <row r="16" spans="1:33" x14ac:dyDescent="0.25">
      <c r="A16" s="234"/>
      <c r="B16" s="235" t="s">
        <v>30</v>
      </c>
      <c r="C16" s="235">
        <v>7298</v>
      </c>
      <c r="D16" s="236">
        <v>0.748</v>
      </c>
      <c r="E16" s="237">
        <v>5458.9039999999995</v>
      </c>
      <c r="F16" s="235">
        <v>6610</v>
      </c>
      <c r="G16" s="236">
        <v>0.76449999999999996</v>
      </c>
      <c r="H16" s="237">
        <v>5053.3449999999993</v>
      </c>
      <c r="I16" s="251">
        <v>5591</v>
      </c>
      <c r="J16" s="238">
        <v>0.74399999999999999</v>
      </c>
      <c r="K16" s="237">
        <v>4159.7039999999997</v>
      </c>
      <c r="L16" s="235">
        <v>4784</v>
      </c>
      <c r="M16" s="238">
        <v>0.74299999999999999</v>
      </c>
      <c r="N16" s="239">
        <v>3554.5120000000002</v>
      </c>
      <c r="O16" s="239">
        <v>4822</v>
      </c>
      <c r="P16" s="238">
        <v>0.72599999999999998</v>
      </c>
      <c r="Q16" s="239">
        <v>3500.7719999999999</v>
      </c>
      <c r="R16" s="249">
        <v>4733</v>
      </c>
      <c r="S16" s="247">
        <v>0.74099999999999999</v>
      </c>
      <c r="T16" s="237">
        <v>3507.1529999999998</v>
      </c>
      <c r="U16" s="248">
        <v>0.20799999999999999</v>
      </c>
      <c r="V16" s="237">
        <v>984.46399999999994</v>
      </c>
      <c r="W16" s="237">
        <v>4221</v>
      </c>
      <c r="X16" s="241">
        <v>0.746</v>
      </c>
      <c r="Y16" s="237">
        <v>3148.866</v>
      </c>
      <c r="Z16" s="241">
        <v>0.23199999999999998</v>
      </c>
      <c r="AA16" s="237">
        <v>979.27199999999993</v>
      </c>
      <c r="AB16" s="242">
        <v>-53.740000000000236</v>
      </c>
      <c r="AC16" s="243">
        <v>6.3809999999998581</v>
      </c>
      <c r="AD16" s="237">
        <v>-358.28699999999981</v>
      </c>
      <c r="AE16" s="244">
        <v>1.8227408125979228E-3</v>
      </c>
      <c r="AF16" s="241">
        <v>-0.10215893061979327</v>
      </c>
      <c r="AG16" s="30"/>
    </row>
    <row r="17" spans="1:34" ht="30" x14ac:dyDescent="0.25">
      <c r="A17" s="226" t="s">
        <v>153</v>
      </c>
      <c r="B17" s="227" t="s">
        <v>11</v>
      </c>
      <c r="C17" s="227">
        <v>13223</v>
      </c>
      <c r="D17" s="228">
        <v>0.89400000000000002</v>
      </c>
      <c r="E17" s="229">
        <v>11821.362000000001</v>
      </c>
      <c r="F17" s="227">
        <v>13821</v>
      </c>
      <c r="G17" s="228">
        <v>0.89900000000000002</v>
      </c>
      <c r="H17" s="229">
        <v>12425.079</v>
      </c>
      <c r="I17" s="227">
        <v>14028</v>
      </c>
      <c r="J17" s="230">
        <v>0.878</v>
      </c>
      <c r="K17" s="229">
        <v>12316.584000000001</v>
      </c>
      <c r="L17" s="227">
        <v>14993</v>
      </c>
      <c r="M17" s="230">
        <v>0.877</v>
      </c>
      <c r="N17" s="231">
        <v>13148.861000000001</v>
      </c>
      <c r="O17" s="231">
        <v>15257</v>
      </c>
      <c r="P17" s="230">
        <v>0.879</v>
      </c>
      <c r="Q17" s="231">
        <v>13410.903</v>
      </c>
      <c r="R17" s="229">
        <v>16172</v>
      </c>
      <c r="S17" s="245">
        <v>0.88200000000000001</v>
      </c>
      <c r="T17" s="229">
        <v>14263.704</v>
      </c>
      <c r="U17" s="246">
        <v>0.58099999999999996</v>
      </c>
      <c r="V17" s="229">
        <v>9395.9319999999989</v>
      </c>
      <c r="W17" s="229">
        <v>16157</v>
      </c>
      <c r="X17" s="233">
        <v>0.88</v>
      </c>
      <c r="Y17" s="229">
        <v>14218.16</v>
      </c>
      <c r="Z17" s="233">
        <v>0.57799999999999996</v>
      </c>
      <c r="AA17" s="229">
        <v>9338.7459999999992</v>
      </c>
      <c r="AB17" s="229">
        <v>262.04199999999946</v>
      </c>
      <c r="AC17" s="229">
        <v>852.80099999999948</v>
      </c>
      <c r="AD17" s="229">
        <v>-45.543999999999869</v>
      </c>
      <c r="AE17" s="233">
        <v>6.3590125139224352E-2</v>
      </c>
      <c r="AF17" s="233">
        <v>-3.1929995182176994E-3</v>
      </c>
      <c r="AG17" s="30"/>
    </row>
    <row r="18" spans="1:34" x14ac:dyDescent="0.25">
      <c r="A18" s="234"/>
      <c r="B18" s="235" t="s">
        <v>29</v>
      </c>
      <c r="C18" s="235">
        <v>9251</v>
      </c>
      <c r="D18" s="236">
        <v>0.88700000000000001</v>
      </c>
      <c r="E18" s="237">
        <v>8205.6370000000006</v>
      </c>
      <c r="F18" s="235">
        <v>9870</v>
      </c>
      <c r="G18" s="236">
        <v>0.89400000000000002</v>
      </c>
      <c r="H18" s="237">
        <v>8823.7800000000007</v>
      </c>
      <c r="I18" s="235">
        <v>10053</v>
      </c>
      <c r="J18" s="238">
        <v>0.873</v>
      </c>
      <c r="K18" s="237">
        <v>8776.2690000000002</v>
      </c>
      <c r="L18" s="235">
        <v>10816</v>
      </c>
      <c r="M18" s="238">
        <v>0.874</v>
      </c>
      <c r="N18" s="239">
        <v>9453.1839999999993</v>
      </c>
      <c r="O18" s="239">
        <v>11054</v>
      </c>
      <c r="P18" s="238">
        <v>0.88700000000000001</v>
      </c>
      <c r="Q18" s="239">
        <v>9804.8979999999992</v>
      </c>
      <c r="R18" s="237">
        <v>11731</v>
      </c>
      <c r="S18" s="247">
        <v>0.88200000000000001</v>
      </c>
      <c r="T18" s="237">
        <v>10346.742</v>
      </c>
      <c r="U18" s="248">
        <v>0.57899999999999996</v>
      </c>
      <c r="V18" s="237">
        <v>6792.2489999999998</v>
      </c>
      <c r="W18" s="237">
        <v>11577</v>
      </c>
      <c r="X18" s="241">
        <v>0.879</v>
      </c>
      <c r="Y18" s="237">
        <v>10176.183000000001</v>
      </c>
      <c r="Z18" s="241">
        <v>0.57899999999999996</v>
      </c>
      <c r="AA18" s="237">
        <v>6703.0829999999996</v>
      </c>
      <c r="AB18" s="242">
        <v>351.71399999999994</v>
      </c>
      <c r="AC18" s="243">
        <v>541.84400000000096</v>
      </c>
      <c r="AD18" s="237">
        <v>-170.55899999999929</v>
      </c>
      <c r="AE18" s="244">
        <v>5.5262584067677256E-2</v>
      </c>
      <c r="AF18" s="241">
        <v>-1.6484319411849573E-2</v>
      </c>
      <c r="AG18" s="30"/>
    </row>
    <row r="19" spans="1:34" x14ac:dyDescent="0.25">
      <c r="A19" s="226"/>
      <c r="B19" s="227" t="s">
        <v>30</v>
      </c>
      <c r="C19" s="227">
        <v>3972</v>
      </c>
      <c r="D19" s="228">
        <v>0.90900000000000003</v>
      </c>
      <c r="E19" s="229">
        <v>3610.5480000000002</v>
      </c>
      <c r="F19" s="227">
        <v>3951</v>
      </c>
      <c r="G19" s="228">
        <v>0.91100000000000003</v>
      </c>
      <c r="H19" s="229">
        <v>3599.3610000000003</v>
      </c>
      <c r="I19" s="227">
        <v>3975</v>
      </c>
      <c r="J19" s="230">
        <v>0.89</v>
      </c>
      <c r="K19" s="229">
        <v>3537.75</v>
      </c>
      <c r="L19" s="227">
        <v>4177</v>
      </c>
      <c r="M19" s="230">
        <v>0.88600000000000001</v>
      </c>
      <c r="N19" s="231">
        <v>3700.8220000000001</v>
      </c>
      <c r="O19" s="231">
        <v>4203</v>
      </c>
      <c r="P19" s="230">
        <v>0.88100000000000001</v>
      </c>
      <c r="Q19" s="231">
        <v>3702.8429999999998</v>
      </c>
      <c r="R19" s="229">
        <v>4441</v>
      </c>
      <c r="S19" s="245">
        <v>0.88100000000000001</v>
      </c>
      <c r="T19" s="229">
        <v>3912.5210000000002</v>
      </c>
      <c r="U19" s="246">
        <v>0.58599999999999997</v>
      </c>
      <c r="V19" s="229">
        <v>2602.4259999999999</v>
      </c>
      <c r="W19" s="229">
        <v>4580</v>
      </c>
      <c r="X19" s="233">
        <v>0.88300000000000001</v>
      </c>
      <c r="Y19" s="229">
        <v>4044.14</v>
      </c>
      <c r="Z19" s="233">
        <v>0.57600000000000007</v>
      </c>
      <c r="AA19" s="229">
        <v>2638.0800000000004</v>
      </c>
      <c r="AB19" s="252">
        <v>2.0209999999997308</v>
      </c>
      <c r="AC19" s="229">
        <v>209.67800000000034</v>
      </c>
      <c r="AD19" s="229">
        <v>131.61899999999969</v>
      </c>
      <c r="AE19" s="233">
        <v>5.6626219367118757E-2</v>
      </c>
      <c r="AF19" s="233">
        <v>3.3640458415430785E-2</v>
      </c>
      <c r="AG19" s="30"/>
    </row>
    <row r="20" spans="1:34" x14ac:dyDescent="0.25">
      <c r="A20" s="234" t="s">
        <v>48</v>
      </c>
      <c r="B20" s="235" t="s">
        <v>11</v>
      </c>
      <c r="C20" s="235">
        <v>11088</v>
      </c>
      <c r="D20" s="236">
        <v>0.628</v>
      </c>
      <c r="E20" s="237">
        <v>6963.2640000000001</v>
      </c>
      <c r="F20" s="235">
        <v>10419</v>
      </c>
      <c r="G20" s="236">
        <v>0.65100000000000002</v>
      </c>
      <c r="H20" s="237">
        <v>6782.7690000000002</v>
      </c>
      <c r="I20" s="235">
        <v>9479</v>
      </c>
      <c r="J20" s="238">
        <v>0.60599999999999998</v>
      </c>
      <c r="K20" s="237">
        <v>5744.2739999999994</v>
      </c>
      <c r="L20" s="235">
        <v>9124</v>
      </c>
      <c r="M20" s="238">
        <v>0.58599999999999997</v>
      </c>
      <c r="N20" s="239">
        <v>5346.6639999999998</v>
      </c>
      <c r="O20" s="239">
        <v>8737</v>
      </c>
      <c r="P20" s="238">
        <v>0.58699999999999997</v>
      </c>
      <c r="Q20" s="239">
        <v>5128.6189999999997</v>
      </c>
      <c r="R20" s="237">
        <v>7607</v>
      </c>
      <c r="S20" s="247">
        <v>0.58599999999999997</v>
      </c>
      <c r="T20" s="237">
        <v>4457.7019999999993</v>
      </c>
      <c r="U20" s="248">
        <v>0.1</v>
      </c>
      <c r="V20" s="237">
        <v>760.7</v>
      </c>
      <c r="W20" s="237">
        <v>5643</v>
      </c>
      <c r="X20" s="241">
        <v>0.56200000000000006</v>
      </c>
      <c r="Y20" s="237">
        <v>3171.3660000000004</v>
      </c>
      <c r="Z20" s="241">
        <v>0.10199999999999999</v>
      </c>
      <c r="AA20" s="237">
        <v>575.58600000000001</v>
      </c>
      <c r="AB20" s="242">
        <v>-218.04500000000007</v>
      </c>
      <c r="AC20" s="243">
        <v>-670.91700000000037</v>
      </c>
      <c r="AD20" s="237">
        <v>-1286.3359999999989</v>
      </c>
      <c r="AE20" s="244">
        <v>-0.13081825731254371</v>
      </c>
      <c r="AF20" s="241">
        <v>-0.28856482555361462</v>
      </c>
      <c r="AG20" s="30"/>
    </row>
    <row r="21" spans="1:34" x14ac:dyDescent="0.25">
      <c r="A21" s="226"/>
      <c r="B21" s="227" t="s">
        <v>29</v>
      </c>
      <c r="C21" s="227">
        <v>6804</v>
      </c>
      <c r="D21" s="228">
        <v>0.58699999999999997</v>
      </c>
      <c r="E21" s="229">
        <v>3993.9479999999999</v>
      </c>
      <c r="F21" s="227">
        <v>6492</v>
      </c>
      <c r="G21" s="228">
        <v>0.60799999999999998</v>
      </c>
      <c r="H21" s="229">
        <v>3947.136</v>
      </c>
      <c r="I21" s="227">
        <v>6058</v>
      </c>
      <c r="J21" s="230">
        <v>0.56899999999999995</v>
      </c>
      <c r="K21" s="229">
        <v>3447.0019999999995</v>
      </c>
      <c r="L21" s="227">
        <v>5870</v>
      </c>
      <c r="M21" s="230">
        <v>0.54600000000000004</v>
      </c>
      <c r="N21" s="231">
        <v>3205.0200000000004</v>
      </c>
      <c r="O21" s="231">
        <v>5613</v>
      </c>
      <c r="P21" s="230">
        <v>0.53900000000000003</v>
      </c>
      <c r="Q21" s="231">
        <v>3025.4070000000002</v>
      </c>
      <c r="R21" s="229">
        <v>5121</v>
      </c>
      <c r="S21" s="245">
        <v>0.54900000000000004</v>
      </c>
      <c r="T21" s="229">
        <v>2811.4290000000001</v>
      </c>
      <c r="U21" s="246">
        <v>7.9000000000000001E-2</v>
      </c>
      <c r="V21" s="229">
        <v>404.55900000000003</v>
      </c>
      <c r="W21" s="229">
        <v>3871</v>
      </c>
      <c r="X21" s="233">
        <v>0.52600000000000002</v>
      </c>
      <c r="Y21" s="229">
        <v>2036.1460000000002</v>
      </c>
      <c r="Z21" s="233">
        <v>8.5999999999999993E-2</v>
      </c>
      <c r="AA21" s="229">
        <v>332.90599999999995</v>
      </c>
      <c r="AB21" s="252">
        <v>-179.61300000000028</v>
      </c>
      <c r="AC21" s="229">
        <v>-213.97800000000007</v>
      </c>
      <c r="AD21" s="229">
        <v>-775.2829999999999</v>
      </c>
      <c r="AE21" s="233">
        <v>-7.072701292751693E-2</v>
      </c>
      <c r="AF21" s="233">
        <v>-0.27576118763803031</v>
      </c>
      <c r="AG21" s="30"/>
    </row>
    <row r="22" spans="1:34" x14ac:dyDescent="0.25">
      <c r="A22" s="234"/>
      <c r="B22" s="235" t="s">
        <v>30</v>
      </c>
      <c r="C22" s="235">
        <v>4284</v>
      </c>
      <c r="D22" s="236">
        <v>0.69399999999999995</v>
      </c>
      <c r="E22" s="237">
        <v>2973.096</v>
      </c>
      <c r="F22" s="235">
        <v>3927</v>
      </c>
      <c r="G22" s="236">
        <v>0.72199999999999998</v>
      </c>
      <c r="H22" s="237">
        <v>2835.2939999999999</v>
      </c>
      <c r="I22" s="235">
        <v>3421</v>
      </c>
      <c r="J22" s="238">
        <v>0.67200000000000004</v>
      </c>
      <c r="K22" s="237">
        <v>2298.9120000000003</v>
      </c>
      <c r="L22" s="235">
        <v>3254</v>
      </c>
      <c r="M22" s="238">
        <v>0.65800000000000003</v>
      </c>
      <c r="N22" s="239">
        <v>2141.1320000000001</v>
      </c>
      <c r="O22" s="239">
        <v>3124</v>
      </c>
      <c r="P22" s="238">
        <v>0.67300000000000004</v>
      </c>
      <c r="Q22" s="239">
        <v>2102.4520000000002</v>
      </c>
      <c r="R22" s="237">
        <v>2486</v>
      </c>
      <c r="S22" s="247">
        <v>0.66300000000000003</v>
      </c>
      <c r="T22" s="237">
        <v>1648.2180000000001</v>
      </c>
      <c r="U22" s="248">
        <v>0.14199999999999999</v>
      </c>
      <c r="V22" s="237">
        <v>353.01199999999994</v>
      </c>
      <c r="W22" s="237">
        <v>1772</v>
      </c>
      <c r="X22" s="241">
        <v>0.64</v>
      </c>
      <c r="Y22" s="237">
        <v>1134.08</v>
      </c>
      <c r="Z22" s="241">
        <v>0.13800000000000001</v>
      </c>
      <c r="AA22" s="237">
        <v>244.53600000000003</v>
      </c>
      <c r="AB22" s="242">
        <v>-38.679999999999836</v>
      </c>
      <c r="AC22" s="243">
        <v>-454.23400000000015</v>
      </c>
      <c r="AD22" s="237">
        <v>-514.13800000000015</v>
      </c>
      <c r="AE22" s="244">
        <v>-0.21604964108574187</v>
      </c>
      <c r="AF22" s="241">
        <v>-0.31193567841147235</v>
      </c>
      <c r="AG22" s="30"/>
    </row>
    <row r="23" spans="1:34" x14ac:dyDescent="0.25">
      <c r="A23" s="226" t="s">
        <v>49</v>
      </c>
      <c r="B23" s="227" t="s">
        <v>11</v>
      </c>
      <c r="C23" s="227">
        <v>85714</v>
      </c>
      <c r="D23" s="228">
        <v>0.81599999999999995</v>
      </c>
      <c r="E23" s="229">
        <v>69942.623999999996</v>
      </c>
      <c r="F23" s="227">
        <v>88060</v>
      </c>
      <c r="G23" s="228">
        <v>0.81299999999999994</v>
      </c>
      <c r="H23" s="229">
        <v>71592.78</v>
      </c>
      <c r="I23" s="227">
        <v>88816</v>
      </c>
      <c r="J23" s="230">
        <v>0.80500000000000005</v>
      </c>
      <c r="K23" s="229">
        <v>71496.88</v>
      </c>
      <c r="L23" s="227">
        <v>92711</v>
      </c>
      <c r="M23" s="232">
        <v>0.79800000000000004</v>
      </c>
      <c r="N23" s="231">
        <v>73983.377999999997</v>
      </c>
      <c r="O23" s="231">
        <v>92163</v>
      </c>
      <c r="P23" s="228">
        <v>0.80200000000000005</v>
      </c>
      <c r="Q23" s="231">
        <v>73914.72600000001</v>
      </c>
      <c r="R23" s="229">
        <v>95244</v>
      </c>
      <c r="S23" s="245">
        <v>0.80300000000000005</v>
      </c>
      <c r="T23" s="229">
        <v>76480.932000000001</v>
      </c>
      <c r="U23" s="246">
        <v>0.42299999999999999</v>
      </c>
      <c r="V23" s="229">
        <v>40288.212</v>
      </c>
      <c r="W23" s="229">
        <v>97627</v>
      </c>
      <c r="X23" s="233">
        <v>0.80799999999999994</v>
      </c>
      <c r="Y23" s="229">
        <v>78882.615999999995</v>
      </c>
      <c r="Z23" s="233">
        <v>0.42200000000000004</v>
      </c>
      <c r="AA23" s="229">
        <v>41198.594000000005</v>
      </c>
      <c r="AB23" s="252">
        <v>-68.651999999987311</v>
      </c>
      <c r="AC23" s="229">
        <v>2566.205999999991</v>
      </c>
      <c r="AD23" s="229">
        <v>2401.6839999999938</v>
      </c>
      <c r="AE23" s="233">
        <v>3.4718467332206515E-2</v>
      </c>
      <c r="AF23" s="233">
        <v>3.1402389290967239E-2</v>
      </c>
      <c r="AG23" s="30"/>
    </row>
    <row r="24" spans="1:34" x14ac:dyDescent="0.25">
      <c r="A24" s="234"/>
      <c r="B24" s="235" t="s">
        <v>29</v>
      </c>
      <c r="C24" s="235">
        <v>51413</v>
      </c>
      <c r="D24" s="236">
        <v>0.80800000000000005</v>
      </c>
      <c r="E24" s="237">
        <v>41541.704000000005</v>
      </c>
      <c r="F24" s="235">
        <v>53435</v>
      </c>
      <c r="G24" s="236">
        <v>0.80700000000000005</v>
      </c>
      <c r="H24" s="237">
        <v>43122.045000000006</v>
      </c>
      <c r="I24" s="235">
        <v>54442</v>
      </c>
      <c r="J24" s="238">
        <v>0.79800000000000004</v>
      </c>
      <c r="K24" s="237">
        <v>43444.716</v>
      </c>
      <c r="L24" s="235">
        <v>56774</v>
      </c>
      <c r="M24" s="238">
        <v>0.79400000000000004</v>
      </c>
      <c r="N24" s="239">
        <v>45078.556000000004</v>
      </c>
      <c r="O24" s="239">
        <v>56535</v>
      </c>
      <c r="P24" s="238">
        <v>0.79800000000000004</v>
      </c>
      <c r="Q24" s="239">
        <v>45114.93</v>
      </c>
      <c r="R24" s="237">
        <v>58032</v>
      </c>
      <c r="S24" s="247">
        <v>0.79700000000000004</v>
      </c>
      <c r="T24" s="237">
        <v>46251.504000000001</v>
      </c>
      <c r="U24" s="248">
        <v>0.43</v>
      </c>
      <c r="V24" s="237">
        <v>24953.759999999998</v>
      </c>
      <c r="W24" s="237">
        <v>59270</v>
      </c>
      <c r="X24" s="241">
        <v>0.80299999999999994</v>
      </c>
      <c r="Y24" s="237">
        <v>47593.81</v>
      </c>
      <c r="Z24" s="241">
        <v>0.42899999999999999</v>
      </c>
      <c r="AA24" s="237">
        <v>25426.829999999998</v>
      </c>
      <c r="AB24" s="242">
        <v>36.373999999996158</v>
      </c>
      <c r="AC24" s="243">
        <v>1136.5740000000005</v>
      </c>
      <c r="AD24" s="237">
        <v>1342.3059999999969</v>
      </c>
      <c r="AE24" s="244">
        <v>2.5192857442092986E-2</v>
      </c>
      <c r="AF24" s="241">
        <v>2.9021888671987767E-2</v>
      </c>
      <c r="AG24" s="30"/>
    </row>
    <row r="25" spans="1:34" x14ac:dyDescent="0.25">
      <c r="A25" s="226"/>
      <c r="B25" s="227" t="s">
        <v>30</v>
      </c>
      <c r="C25" s="227">
        <v>34301</v>
      </c>
      <c r="D25" s="228">
        <v>0.82899999999999996</v>
      </c>
      <c r="E25" s="229">
        <v>28435.528999999999</v>
      </c>
      <c r="F25" s="227">
        <v>34625</v>
      </c>
      <c r="G25" s="228">
        <v>0.82199999999999995</v>
      </c>
      <c r="H25" s="229">
        <v>28461.75</v>
      </c>
      <c r="I25" s="227">
        <v>34374</v>
      </c>
      <c r="J25" s="230">
        <v>0.81599999999999995</v>
      </c>
      <c r="K25" s="229">
        <v>28049.183999999997</v>
      </c>
      <c r="L25" s="227">
        <v>35937</v>
      </c>
      <c r="M25" s="230">
        <v>0.80400000000000005</v>
      </c>
      <c r="N25" s="231">
        <v>28893.348000000002</v>
      </c>
      <c r="O25" s="231">
        <v>35628</v>
      </c>
      <c r="P25" s="230">
        <v>0.80800000000000005</v>
      </c>
      <c r="Q25" s="231">
        <v>28787.424000000003</v>
      </c>
      <c r="R25" s="229">
        <v>37212</v>
      </c>
      <c r="S25" s="245">
        <v>0.81299999999999994</v>
      </c>
      <c r="T25" s="229">
        <v>30253.356</v>
      </c>
      <c r="U25" s="246">
        <v>0.41099999999999998</v>
      </c>
      <c r="V25" s="229">
        <v>15294.132</v>
      </c>
      <c r="W25" s="229">
        <v>38357</v>
      </c>
      <c r="X25" s="233">
        <v>0.81400000000000006</v>
      </c>
      <c r="Y25" s="229">
        <v>31222.598000000002</v>
      </c>
      <c r="Z25" s="233">
        <v>0.41299999999999998</v>
      </c>
      <c r="AA25" s="229">
        <v>15841.440999999999</v>
      </c>
      <c r="AB25" s="252">
        <v>-105.92399999999907</v>
      </c>
      <c r="AC25" s="229">
        <v>1465.9319999999971</v>
      </c>
      <c r="AD25" s="229">
        <v>969.24200000000201</v>
      </c>
      <c r="AE25" s="233">
        <v>5.0922652891762565E-2</v>
      </c>
      <c r="AF25" s="233">
        <v>3.2037503541755899E-2</v>
      </c>
      <c r="AG25" s="30"/>
    </row>
    <row r="26" spans="1:34" x14ac:dyDescent="0.25">
      <c r="A26" s="234" t="s">
        <v>50</v>
      </c>
      <c r="B26" s="235" t="s">
        <v>11</v>
      </c>
      <c r="C26" s="235">
        <v>34509</v>
      </c>
      <c r="D26" s="236">
        <v>0.74</v>
      </c>
      <c r="E26" s="237">
        <v>25536.66</v>
      </c>
      <c r="F26" s="235">
        <v>35569</v>
      </c>
      <c r="G26" s="236">
        <v>0.73899999999999999</v>
      </c>
      <c r="H26" s="237">
        <v>26285.490999999998</v>
      </c>
      <c r="I26" s="235">
        <v>36701</v>
      </c>
      <c r="J26" s="238">
        <v>0.72199999999999998</v>
      </c>
      <c r="K26" s="237">
        <v>26498.121999999999</v>
      </c>
      <c r="L26" s="235">
        <v>36287</v>
      </c>
      <c r="M26" s="238">
        <v>0.71499999999999997</v>
      </c>
      <c r="N26" s="239">
        <v>25945.204999999998</v>
      </c>
      <c r="O26" s="239">
        <v>35344</v>
      </c>
      <c r="P26" s="236">
        <v>0.71399999999999997</v>
      </c>
      <c r="Q26" s="239">
        <v>25235.615999999998</v>
      </c>
      <c r="R26" s="237">
        <v>36578</v>
      </c>
      <c r="S26" s="247">
        <v>0.69699999999999995</v>
      </c>
      <c r="T26" s="237">
        <v>25494.865999999998</v>
      </c>
      <c r="U26" s="248">
        <v>0.29199999999999998</v>
      </c>
      <c r="V26" s="237">
        <v>10680.776</v>
      </c>
      <c r="W26" s="237">
        <v>37806</v>
      </c>
      <c r="X26" s="241">
        <v>0.70099999999999996</v>
      </c>
      <c r="Y26" s="237">
        <v>26502.005999999998</v>
      </c>
      <c r="Z26" s="241">
        <v>0.29600000000000004</v>
      </c>
      <c r="AA26" s="237">
        <v>11190.576000000001</v>
      </c>
      <c r="AB26" s="242">
        <v>-709.58899999999994</v>
      </c>
      <c r="AC26" s="243">
        <v>259.25</v>
      </c>
      <c r="AD26" s="237">
        <v>1007.1399999999994</v>
      </c>
      <c r="AE26" s="244">
        <v>1.027317898639768E-2</v>
      </c>
      <c r="AF26" s="241">
        <v>3.9503639673964142E-2</v>
      </c>
      <c r="AG26" s="30"/>
      <c r="AH26"/>
    </row>
    <row r="27" spans="1:34" x14ac:dyDescent="0.25">
      <c r="A27" s="226"/>
      <c r="B27" s="227" t="s">
        <v>29</v>
      </c>
      <c r="C27" s="227">
        <v>27148</v>
      </c>
      <c r="D27" s="228">
        <v>0.72899999999999998</v>
      </c>
      <c r="E27" s="229">
        <v>19790.892</v>
      </c>
      <c r="F27" s="227">
        <v>28190</v>
      </c>
      <c r="G27" s="228">
        <v>0.72899999999999998</v>
      </c>
      <c r="H27" s="229">
        <v>20550.509999999998</v>
      </c>
      <c r="I27" s="227">
        <v>28958</v>
      </c>
      <c r="J27" s="230">
        <v>0.71099999999999997</v>
      </c>
      <c r="K27" s="229">
        <v>20589.137999999999</v>
      </c>
      <c r="L27" s="227">
        <v>28500</v>
      </c>
      <c r="M27" s="230">
        <v>0.70599999999999996</v>
      </c>
      <c r="N27" s="231">
        <v>20121</v>
      </c>
      <c r="O27" s="231">
        <v>27699</v>
      </c>
      <c r="P27" s="230">
        <v>0.70599999999999996</v>
      </c>
      <c r="Q27" s="231">
        <v>19555.493999999999</v>
      </c>
      <c r="R27" s="229">
        <v>28732</v>
      </c>
      <c r="S27" s="245">
        <v>0.69499999999999995</v>
      </c>
      <c r="T27" s="229">
        <v>19968.739999999998</v>
      </c>
      <c r="U27" s="246">
        <v>0.28799999999999998</v>
      </c>
      <c r="V27" s="229">
        <v>8274.8159999999989</v>
      </c>
      <c r="W27" s="229">
        <v>29422</v>
      </c>
      <c r="X27" s="233">
        <v>0.69599999999999995</v>
      </c>
      <c r="Y27" s="229">
        <v>20477.712</v>
      </c>
      <c r="Z27" s="233">
        <v>0.29499999999999998</v>
      </c>
      <c r="AA27" s="229">
        <v>8679.49</v>
      </c>
      <c r="AB27" s="252">
        <v>-565.50600000000122</v>
      </c>
      <c r="AC27" s="229">
        <v>413.24599999999919</v>
      </c>
      <c r="AD27" s="229">
        <v>508.97200000000157</v>
      </c>
      <c r="AE27" s="233">
        <v>2.1131964244932799E-2</v>
      </c>
      <c r="AF27" s="233">
        <v>2.5488438429265022E-2</v>
      </c>
      <c r="AG27" s="30"/>
    </row>
    <row r="28" spans="1:34" x14ac:dyDescent="0.25">
      <c r="A28" s="234"/>
      <c r="B28" s="235" t="s">
        <v>30</v>
      </c>
      <c r="C28" s="235">
        <v>7361</v>
      </c>
      <c r="D28" s="236">
        <v>0.78100000000000003</v>
      </c>
      <c r="E28" s="237">
        <v>5748.9409999999998</v>
      </c>
      <c r="F28" s="235">
        <v>7379</v>
      </c>
      <c r="G28" s="236">
        <v>0.77800000000000002</v>
      </c>
      <c r="H28" s="237">
        <v>5740.8620000000001</v>
      </c>
      <c r="I28" s="235">
        <v>7743</v>
      </c>
      <c r="J28" s="238">
        <v>0.76400000000000001</v>
      </c>
      <c r="K28" s="237">
        <v>5915.652</v>
      </c>
      <c r="L28" s="235">
        <v>7787</v>
      </c>
      <c r="M28" s="238">
        <v>0.749</v>
      </c>
      <c r="N28" s="239">
        <v>5832.4629999999997</v>
      </c>
      <c r="O28" s="239">
        <v>7645</v>
      </c>
      <c r="P28" s="238">
        <v>0.74199999999999999</v>
      </c>
      <c r="Q28" s="239">
        <v>5672.59</v>
      </c>
      <c r="R28" s="237">
        <v>7846</v>
      </c>
      <c r="S28" s="247">
        <v>0.70599999999999996</v>
      </c>
      <c r="T28" s="237">
        <v>5539.2759999999998</v>
      </c>
      <c r="U28" s="248">
        <v>0.30599999999999999</v>
      </c>
      <c r="V28" s="237">
        <v>2400.8759999999997</v>
      </c>
      <c r="W28" s="237">
        <v>8384</v>
      </c>
      <c r="X28" s="241">
        <v>0.71499999999999997</v>
      </c>
      <c r="Y28" s="237">
        <v>5994.5599999999995</v>
      </c>
      <c r="Z28" s="241">
        <v>0.3</v>
      </c>
      <c r="AA28" s="237">
        <v>2515.1999999999998</v>
      </c>
      <c r="AB28" s="242">
        <v>-159.87299999999959</v>
      </c>
      <c r="AC28" s="243">
        <v>-133.31400000000031</v>
      </c>
      <c r="AD28" s="237">
        <v>455.28399999999965</v>
      </c>
      <c r="AE28" s="244">
        <v>-2.3501434089190365E-2</v>
      </c>
      <c r="AF28" s="241">
        <v>8.2191968769925822E-2</v>
      </c>
      <c r="AG28" s="30"/>
    </row>
    <row r="29" spans="1:34" s="21" customFormat="1" x14ac:dyDescent="0.25">
      <c r="A29" s="253" t="s">
        <v>58</v>
      </c>
      <c r="B29" s="254" t="s">
        <v>11</v>
      </c>
      <c r="C29" s="254">
        <v>861819</v>
      </c>
      <c r="D29" s="255">
        <v>0.76600000000000001</v>
      </c>
      <c r="E29" s="42">
        <v>660153.35400000005</v>
      </c>
      <c r="F29" s="254">
        <v>850752</v>
      </c>
      <c r="G29" s="255">
        <v>0.77200000000000002</v>
      </c>
      <c r="H29" s="42">
        <v>656780.54399999999</v>
      </c>
      <c r="I29" s="254">
        <v>833807</v>
      </c>
      <c r="J29" s="256">
        <v>0.76700000000000002</v>
      </c>
      <c r="K29" s="42">
        <v>639529.96900000004</v>
      </c>
      <c r="L29" s="254">
        <v>782325</v>
      </c>
      <c r="M29" s="256">
        <v>0.77300000000000002</v>
      </c>
      <c r="N29" s="257">
        <v>604737.22499999998</v>
      </c>
      <c r="O29" s="257">
        <v>836705</v>
      </c>
      <c r="P29" s="256">
        <v>0.77600000000000002</v>
      </c>
      <c r="Q29" s="257">
        <v>649283.08000000007</v>
      </c>
      <c r="R29" s="42">
        <v>828355</v>
      </c>
      <c r="S29" s="258">
        <v>0.77400000000000002</v>
      </c>
      <c r="T29" s="42">
        <v>641146.77</v>
      </c>
      <c r="U29" s="259">
        <v>0.26300000000000001</v>
      </c>
      <c r="V29" s="42">
        <v>217857.36500000002</v>
      </c>
      <c r="W29" s="42">
        <v>811776</v>
      </c>
      <c r="X29" s="260">
        <v>0.77</v>
      </c>
      <c r="Y29" s="42">
        <v>625067.52000000002</v>
      </c>
      <c r="Z29" s="260">
        <v>0.26400000000000001</v>
      </c>
      <c r="AA29" s="42">
        <v>214308.864</v>
      </c>
      <c r="AB29" s="42">
        <v>44545.855000000098</v>
      </c>
      <c r="AC29" s="42">
        <v>-8136.3100000000559</v>
      </c>
      <c r="AD29" s="42">
        <v>-16079.25</v>
      </c>
      <c r="AE29" s="260">
        <v>-1.2531221358794808E-2</v>
      </c>
      <c r="AF29" s="260">
        <v>-2.5078891062650099E-2</v>
      </c>
      <c r="AG29" s="30"/>
    </row>
    <row r="30" spans="1:34" s="21" customFormat="1" x14ac:dyDescent="0.25">
      <c r="A30" s="261"/>
      <c r="B30" s="262" t="s">
        <v>29</v>
      </c>
      <c r="C30" s="262">
        <v>395914</v>
      </c>
      <c r="D30" s="263">
        <v>0.73899999999999999</v>
      </c>
      <c r="E30" s="264">
        <v>292580.446</v>
      </c>
      <c r="F30" s="262">
        <v>389550</v>
      </c>
      <c r="G30" s="263">
        <v>0.745</v>
      </c>
      <c r="H30" s="264">
        <v>290214.75</v>
      </c>
      <c r="I30" s="262">
        <v>379823</v>
      </c>
      <c r="J30" s="265">
        <v>0.74</v>
      </c>
      <c r="K30" s="264">
        <v>281069.02</v>
      </c>
      <c r="L30" s="262">
        <v>352862</v>
      </c>
      <c r="M30" s="265">
        <v>0.745</v>
      </c>
      <c r="N30" s="266">
        <v>262882.19</v>
      </c>
      <c r="O30" s="266">
        <v>375226</v>
      </c>
      <c r="P30" s="265">
        <v>0.75</v>
      </c>
      <c r="Q30" s="266">
        <v>281419.5</v>
      </c>
      <c r="R30" s="264">
        <v>373654</v>
      </c>
      <c r="S30" s="267">
        <v>0.753</v>
      </c>
      <c r="T30" s="264">
        <v>281361.462</v>
      </c>
      <c r="U30" s="268">
        <v>0.26600000000000001</v>
      </c>
      <c r="V30" s="264">
        <v>99391.964000000007</v>
      </c>
      <c r="W30" s="264">
        <v>365395</v>
      </c>
      <c r="X30" s="268">
        <v>0.75099999999999989</v>
      </c>
      <c r="Y30" s="264">
        <v>274411.64499999996</v>
      </c>
      <c r="Z30" s="268">
        <v>0.26600000000000001</v>
      </c>
      <c r="AA30" s="264">
        <v>97195.07</v>
      </c>
      <c r="AB30" s="264">
        <v>18537.309999999998</v>
      </c>
      <c r="AC30" s="264">
        <v>-58.038000000000466</v>
      </c>
      <c r="AD30" s="264">
        <v>-6949.8170000000391</v>
      </c>
      <c r="AE30" s="268">
        <v>-2.0623304355238403E-4</v>
      </c>
      <c r="AF30" s="268">
        <v>-2.4700671337853794E-2</v>
      </c>
      <c r="AG30" s="30"/>
    </row>
    <row r="31" spans="1:34" s="21" customFormat="1" x14ac:dyDescent="0.25">
      <c r="A31" s="253"/>
      <c r="B31" s="254" t="s">
        <v>30</v>
      </c>
      <c r="C31" s="254">
        <v>465905</v>
      </c>
      <c r="D31" s="255">
        <v>0.78900000000000003</v>
      </c>
      <c r="E31" s="42">
        <v>367599.04500000004</v>
      </c>
      <c r="F31" s="254">
        <v>461202</v>
      </c>
      <c r="G31" s="255">
        <v>0.79400000000000004</v>
      </c>
      <c r="H31" s="42">
        <v>366194.38800000004</v>
      </c>
      <c r="I31" s="254">
        <v>453984</v>
      </c>
      <c r="J31" s="256">
        <v>0.78900000000000003</v>
      </c>
      <c r="K31" s="42">
        <v>358193.37599999999</v>
      </c>
      <c r="L31" s="254">
        <v>429463</v>
      </c>
      <c r="M31" s="256">
        <v>0.79600000000000004</v>
      </c>
      <c r="N31" s="257">
        <v>341852.54800000001</v>
      </c>
      <c r="O31" s="257">
        <v>461479</v>
      </c>
      <c r="P31" s="256">
        <v>0.79700000000000004</v>
      </c>
      <c r="Q31" s="257">
        <v>367798.76300000004</v>
      </c>
      <c r="R31" s="42">
        <v>454701</v>
      </c>
      <c r="S31" s="258">
        <v>0.79200000000000004</v>
      </c>
      <c r="T31" s="42">
        <v>360123.19200000004</v>
      </c>
      <c r="U31" s="259">
        <v>0.26100000000000001</v>
      </c>
      <c r="V31" s="42">
        <v>118676.96100000001</v>
      </c>
      <c r="W31" s="42">
        <v>446381</v>
      </c>
      <c r="X31" s="260">
        <v>0.78700000000000003</v>
      </c>
      <c r="Y31" s="42">
        <v>351301.84700000001</v>
      </c>
      <c r="Z31" s="260">
        <v>0.26200000000000001</v>
      </c>
      <c r="AA31" s="42">
        <v>116951.822</v>
      </c>
      <c r="AB31" s="42">
        <v>25946.215000000026</v>
      </c>
      <c r="AC31" s="42">
        <v>-7675.5709999999963</v>
      </c>
      <c r="AD31" s="42">
        <v>-8821.3450000000303</v>
      </c>
      <c r="AE31" s="260">
        <v>-2.0868941856664103E-2</v>
      </c>
      <c r="AF31" s="260">
        <v>-2.4495353801040478E-2</v>
      </c>
      <c r="AG31" s="30"/>
    </row>
    <row r="32" spans="1:34" x14ac:dyDescent="0.25">
      <c r="AF32" s="260"/>
    </row>
    <row r="33" spans="1:33" s="19" customFormat="1" x14ac:dyDescent="0.25">
      <c r="A33" s="19" t="s">
        <v>243</v>
      </c>
      <c r="Q33" s="269"/>
      <c r="AG33"/>
    </row>
    <row r="35" spans="1:33" x14ac:dyDescent="0.25">
      <c r="A35" s="43" t="s">
        <v>8</v>
      </c>
    </row>
  </sheetData>
  <mergeCells count="8">
    <mergeCell ref="W3:AA3"/>
    <mergeCell ref="AB3:AF3"/>
    <mergeCell ref="C3:E3"/>
    <mergeCell ref="F3:H3"/>
    <mergeCell ref="I3:K3"/>
    <mergeCell ref="L3:N3"/>
    <mergeCell ref="O3:Q3"/>
    <mergeCell ref="R3:V3"/>
  </mergeCells>
  <hyperlinks>
    <hyperlink ref="A35" location="Index!A1" display="Back to index" xr:uid="{CD708126-5064-4C15-B6AA-1AC9756F58D2}"/>
  </hyperlink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233EA-F7B9-471F-8C0F-CB5FCA103708}">
  <dimension ref="A1:R15"/>
  <sheetViews>
    <sheetView showGridLines="0" zoomScaleNormal="100" workbookViewId="0">
      <selection activeCell="J22" sqref="J22"/>
    </sheetView>
  </sheetViews>
  <sheetFormatPr defaultColWidth="9.140625" defaultRowHeight="15" x14ac:dyDescent="0.25"/>
  <cols>
    <col min="1" max="1" width="24.7109375" style="10" customWidth="1"/>
    <col min="2" max="3" width="10.7109375" style="10" customWidth="1"/>
    <col min="4" max="4" width="10" style="10" customWidth="1"/>
    <col min="5" max="5" width="12.85546875" style="10" customWidth="1"/>
    <col min="6" max="6" width="19" style="10" customWidth="1"/>
    <col min="7" max="7" width="17.85546875" style="10" customWidth="1"/>
    <col min="8" max="11" width="21.85546875" style="10" customWidth="1"/>
    <col min="12" max="12" width="15.140625" style="10" hidden="1" customWidth="1"/>
    <col min="13" max="13" width="15.28515625" style="10" hidden="1" customWidth="1"/>
    <col min="14" max="14" width="13.42578125" style="10" customWidth="1"/>
    <col min="15" max="15" width="14.5703125" style="10" customWidth="1"/>
    <col min="16" max="16" width="15.28515625" style="10" customWidth="1"/>
    <col min="17" max="16384" width="9.140625" style="10"/>
  </cols>
  <sheetData>
    <row r="1" spans="1:18" x14ac:dyDescent="0.25">
      <c r="A1" s="204" t="s">
        <v>154</v>
      </c>
    </row>
    <row r="2" spans="1:18" x14ac:dyDescent="0.25">
      <c r="A2" s="14"/>
      <c r="B2" s="14"/>
      <c r="C2" s="14"/>
      <c r="D2" s="14"/>
      <c r="E2" s="14"/>
      <c r="F2" s="14"/>
      <c r="I2" s="156"/>
      <c r="J2" s="270"/>
      <c r="K2" s="270"/>
      <c r="L2" s="270"/>
      <c r="M2" s="270"/>
      <c r="N2" s="271"/>
      <c r="O2" s="271"/>
      <c r="P2" s="272"/>
      <c r="Q2" s="273"/>
      <c r="R2" s="273"/>
    </row>
    <row r="3" spans="1:18" x14ac:dyDescent="0.25">
      <c r="A3" s="477" t="s">
        <v>43</v>
      </c>
      <c r="B3" s="68" t="s">
        <v>155</v>
      </c>
      <c r="C3" s="68" t="s">
        <v>156</v>
      </c>
    </row>
    <row r="4" spans="1:18" x14ac:dyDescent="0.25">
      <c r="A4" s="274" t="s">
        <v>44</v>
      </c>
      <c r="B4" s="275">
        <v>0.69799999999999995</v>
      </c>
      <c r="C4" s="276">
        <v>0.69799999999999995</v>
      </c>
      <c r="D4" s="101"/>
    </row>
    <row r="5" spans="1:18" x14ac:dyDescent="0.25">
      <c r="A5" s="277" t="s">
        <v>45</v>
      </c>
      <c r="B5" s="278">
        <v>0.75099999999999989</v>
      </c>
      <c r="C5" s="236">
        <v>0.73499999999999999</v>
      </c>
      <c r="D5" s="101"/>
    </row>
    <row r="6" spans="1:18" x14ac:dyDescent="0.25">
      <c r="A6" s="274" t="s">
        <v>46</v>
      </c>
      <c r="B6" s="279">
        <v>0.623</v>
      </c>
      <c r="C6" s="228">
        <v>0.64599999999999991</v>
      </c>
      <c r="D6" s="101"/>
    </row>
    <row r="7" spans="1:18" x14ac:dyDescent="0.25">
      <c r="A7" s="277" t="s">
        <v>47</v>
      </c>
      <c r="B7" s="278">
        <v>0.6409999999999999</v>
      </c>
      <c r="C7" s="236">
        <v>0.746</v>
      </c>
      <c r="D7" s="101"/>
    </row>
    <row r="8" spans="1:18" x14ac:dyDescent="0.25">
      <c r="A8" s="274" t="s">
        <v>139</v>
      </c>
      <c r="B8" s="279">
        <v>0.879</v>
      </c>
      <c r="C8" s="228">
        <v>0.88300000000000001</v>
      </c>
      <c r="D8" s="101"/>
    </row>
    <row r="9" spans="1:18" x14ac:dyDescent="0.25">
      <c r="A9" s="277" t="s">
        <v>48</v>
      </c>
      <c r="B9" s="278">
        <v>0.52600000000000002</v>
      </c>
      <c r="C9" s="236">
        <v>0.64</v>
      </c>
      <c r="D9" s="101"/>
    </row>
    <row r="10" spans="1:18" x14ac:dyDescent="0.25">
      <c r="A10" s="274" t="s">
        <v>49</v>
      </c>
      <c r="B10" s="279">
        <v>0.80299999999999994</v>
      </c>
      <c r="C10" s="228">
        <v>0.81400000000000006</v>
      </c>
      <c r="D10" s="101"/>
    </row>
    <row r="11" spans="1:18" x14ac:dyDescent="0.25">
      <c r="A11" s="277" t="s">
        <v>50</v>
      </c>
      <c r="B11" s="278">
        <v>0.69599999999999995</v>
      </c>
      <c r="C11" s="236">
        <v>0.71499999999999997</v>
      </c>
      <c r="D11" s="101"/>
    </row>
    <row r="13" spans="1:18" s="19" customFormat="1" ht="11.25" x14ac:dyDescent="0.2">
      <c r="A13" s="203" t="s">
        <v>60</v>
      </c>
    </row>
    <row r="15" spans="1:18" x14ac:dyDescent="0.25">
      <c r="A15" s="43" t="s">
        <v>8</v>
      </c>
    </row>
  </sheetData>
  <hyperlinks>
    <hyperlink ref="A15" location="Index!A1" display="Back to index" xr:uid="{1BA0ADEC-6047-4507-9815-35DD5E482F9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C1B7-D630-4479-AC56-AECF34EC4D24}">
  <dimension ref="A1:S95"/>
  <sheetViews>
    <sheetView showGridLines="0" zoomScaleNormal="100" workbookViewId="0"/>
  </sheetViews>
  <sheetFormatPr defaultColWidth="9.140625" defaultRowHeight="15" x14ac:dyDescent="0.25"/>
  <cols>
    <col min="1" max="1" width="16.140625" style="10" customWidth="1"/>
    <col min="2" max="2" width="9.140625" style="10" customWidth="1"/>
    <col min="3" max="18" width="14.7109375" style="10" customWidth="1"/>
    <col min="19" max="19" width="15.28515625" style="10" customWidth="1"/>
    <col min="20" max="16384" width="9.140625" style="10"/>
  </cols>
  <sheetData>
    <row r="1" spans="1:18" x14ac:dyDescent="0.25">
      <c r="A1" s="121" t="s">
        <v>157</v>
      </c>
    </row>
    <row r="3" spans="1:18" x14ac:dyDescent="0.25">
      <c r="A3" s="280"/>
      <c r="B3" s="281"/>
      <c r="C3" s="533" t="s">
        <v>158</v>
      </c>
      <c r="D3" s="525"/>
      <c r="E3" s="534"/>
      <c r="F3" s="533" t="s">
        <v>159</v>
      </c>
      <c r="G3" s="525"/>
      <c r="H3" s="534"/>
      <c r="I3" s="533" t="s">
        <v>160</v>
      </c>
      <c r="J3" s="525"/>
      <c r="K3" s="534"/>
      <c r="L3" s="533">
        <v>2018</v>
      </c>
      <c r="M3" s="525"/>
      <c r="N3" s="534"/>
      <c r="O3" s="281"/>
      <c r="P3" s="281"/>
      <c r="Q3" s="281"/>
      <c r="R3" s="281"/>
    </row>
    <row r="4" spans="1:18" ht="90" x14ac:dyDescent="0.25">
      <c r="A4" s="208"/>
      <c r="B4" s="77"/>
      <c r="C4" s="489" t="s">
        <v>161</v>
      </c>
      <c r="D4" s="489" t="s">
        <v>144</v>
      </c>
      <c r="E4" s="489" t="s">
        <v>145</v>
      </c>
      <c r="F4" s="489" t="s">
        <v>161</v>
      </c>
      <c r="G4" s="489" t="s">
        <v>144</v>
      </c>
      <c r="H4" s="489" t="s">
        <v>162</v>
      </c>
      <c r="I4" s="489" t="s">
        <v>161</v>
      </c>
      <c r="J4" s="489" t="s">
        <v>144</v>
      </c>
      <c r="K4" s="489" t="s">
        <v>162</v>
      </c>
      <c r="L4" s="489" t="s">
        <v>161</v>
      </c>
      <c r="M4" s="489" t="s">
        <v>144</v>
      </c>
      <c r="N4" s="489" t="s">
        <v>162</v>
      </c>
      <c r="O4" s="489" t="s">
        <v>163</v>
      </c>
      <c r="P4" s="489" t="s">
        <v>149</v>
      </c>
      <c r="Q4" s="489" t="s">
        <v>150</v>
      </c>
      <c r="R4" s="489" t="s">
        <v>152</v>
      </c>
    </row>
    <row r="5" spans="1:18" x14ac:dyDescent="0.25">
      <c r="A5" s="282" t="s">
        <v>13</v>
      </c>
      <c r="B5" s="283"/>
      <c r="C5" s="283"/>
      <c r="D5" s="283"/>
      <c r="E5" s="283"/>
      <c r="F5" s="283"/>
      <c r="G5" s="283"/>
      <c r="H5" s="283"/>
      <c r="I5" s="283"/>
      <c r="J5" s="283"/>
      <c r="K5" s="283"/>
      <c r="L5" s="283"/>
      <c r="M5" s="283"/>
      <c r="N5" s="283"/>
      <c r="O5" s="283"/>
      <c r="P5" s="283"/>
      <c r="Q5" s="283"/>
      <c r="R5" s="283"/>
    </row>
    <row r="6" spans="1:18" x14ac:dyDescent="0.25">
      <c r="A6" s="284" t="s">
        <v>44</v>
      </c>
      <c r="B6" s="209" t="s">
        <v>11</v>
      </c>
      <c r="C6" s="285">
        <v>57384</v>
      </c>
      <c r="D6" s="210">
        <v>0.71599999999999997</v>
      </c>
      <c r="E6" s="211">
        <v>41086.944000000003</v>
      </c>
      <c r="F6" s="285">
        <v>56400</v>
      </c>
      <c r="G6" s="286">
        <v>0.72399999999999998</v>
      </c>
      <c r="H6" s="211">
        <v>40833.599999999999</v>
      </c>
      <c r="I6" s="211">
        <v>56233</v>
      </c>
      <c r="J6" s="286">
        <v>0.70299999999999996</v>
      </c>
      <c r="K6" s="211">
        <v>39531.798999999999</v>
      </c>
      <c r="L6" s="211">
        <v>58179</v>
      </c>
      <c r="M6" s="287">
        <v>0.69099999999999995</v>
      </c>
      <c r="N6" s="211">
        <v>40201.688999999998</v>
      </c>
      <c r="O6" s="288">
        <v>-253.34399999999701</v>
      </c>
      <c r="P6" s="211">
        <v>-1301.8009999999999</v>
      </c>
      <c r="Q6" s="288">
        <v>669.88999999999942</v>
      </c>
      <c r="R6" s="287">
        <v>1.6945598655907348E-2</v>
      </c>
    </row>
    <row r="7" spans="1:18" x14ac:dyDescent="0.25">
      <c r="A7" s="289"/>
      <c r="B7" s="206" t="s">
        <v>29</v>
      </c>
      <c r="C7" s="290">
        <v>22679</v>
      </c>
      <c r="D7" s="207">
        <v>0.70199999999999996</v>
      </c>
      <c r="E7" s="40">
        <v>15920.657999999999</v>
      </c>
      <c r="F7" s="290">
        <v>21996</v>
      </c>
      <c r="G7" s="291">
        <v>0.71699999999999997</v>
      </c>
      <c r="H7" s="40">
        <v>15771.132</v>
      </c>
      <c r="I7" s="40">
        <v>21546</v>
      </c>
      <c r="J7" s="291">
        <v>0.70099999999999996</v>
      </c>
      <c r="K7" s="40">
        <v>15103.745999999999</v>
      </c>
      <c r="L7" s="40">
        <v>21355</v>
      </c>
      <c r="M7" s="292">
        <v>0.69</v>
      </c>
      <c r="N7" s="40">
        <v>14734.949999999999</v>
      </c>
      <c r="O7" s="293">
        <v>-149.52599999999984</v>
      </c>
      <c r="P7" s="293">
        <v>-667.38600000000042</v>
      </c>
      <c r="Q7" s="293">
        <v>-368.79600000000028</v>
      </c>
      <c r="R7" s="292">
        <v>-2.4417518673844243E-2</v>
      </c>
    </row>
    <row r="8" spans="1:18" x14ac:dyDescent="0.25">
      <c r="A8" s="284"/>
      <c r="B8" s="209" t="s">
        <v>30</v>
      </c>
      <c r="C8" s="285">
        <v>34705</v>
      </c>
      <c r="D8" s="210">
        <v>0.72499999999999998</v>
      </c>
      <c r="E8" s="211">
        <v>25161.125</v>
      </c>
      <c r="F8" s="285">
        <v>34404</v>
      </c>
      <c r="G8" s="286">
        <v>0.72899999999999998</v>
      </c>
      <c r="H8" s="211">
        <v>25080.516</v>
      </c>
      <c r="I8" s="211">
        <v>34687</v>
      </c>
      <c r="J8" s="286">
        <v>0.70399999999999996</v>
      </c>
      <c r="K8" s="211">
        <v>24419.647999999997</v>
      </c>
      <c r="L8" s="211">
        <v>36824</v>
      </c>
      <c r="M8" s="287">
        <v>0.69099999999999995</v>
      </c>
      <c r="N8" s="211">
        <v>25445.383999999998</v>
      </c>
      <c r="O8" s="288">
        <v>-80.609000000000378</v>
      </c>
      <c r="P8" s="288">
        <v>-660.86800000000221</v>
      </c>
      <c r="Q8" s="211">
        <v>1025.7360000000008</v>
      </c>
      <c r="R8" s="287">
        <v>4.2004536674730156E-2</v>
      </c>
    </row>
    <row r="9" spans="1:18" x14ac:dyDescent="0.25">
      <c r="A9" s="294" t="s">
        <v>45</v>
      </c>
      <c r="B9" s="206" t="s">
        <v>11</v>
      </c>
      <c r="C9" s="40">
        <v>48467</v>
      </c>
      <c r="D9" s="207">
        <v>0.76800000000000002</v>
      </c>
      <c r="E9" s="40">
        <v>37222.656000000003</v>
      </c>
      <c r="F9" s="40">
        <v>47409</v>
      </c>
      <c r="G9" s="207">
        <v>0.76800000000000002</v>
      </c>
      <c r="H9" s="40">
        <v>36410.112000000001</v>
      </c>
      <c r="I9" s="40">
        <v>48212</v>
      </c>
      <c r="J9" s="216">
        <v>0.751</v>
      </c>
      <c r="K9" s="40">
        <v>36207.212</v>
      </c>
      <c r="L9" s="40">
        <v>50142</v>
      </c>
      <c r="M9" s="292">
        <v>0.73599999999999999</v>
      </c>
      <c r="N9" s="40">
        <v>36904.512000000002</v>
      </c>
      <c r="O9" s="293">
        <v>-812.54400000000169</v>
      </c>
      <c r="P9" s="293">
        <v>-202.90000000000146</v>
      </c>
      <c r="Q9" s="293">
        <v>697.30000000000291</v>
      </c>
      <c r="R9" s="292">
        <v>1.9258594116553434E-2</v>
      </c>
    </row>
    <row r="10" spans="1:18" x14ac:dyDescent="0.25">
      <c r="A10" s="295"/>
      <c r="B10" s="209" t="s">
        <v>29</v>
      </c>
      <c r="C10" s="211">
        <v>24675</v>
      </c>
      <c r="D10" s="210">
        <v>0.78</v>
      </c>
      <c r="E10" s="211">
        <v>19246.5</v>
      </c>
      <c r="F10" s="211">
        <v>23753</v>
      </c>
      <c r="G10" s="210">
        <v>0.755</v>
      </c>
      <c r="H10" s="211">
        <v>17933.514999999999</v>
      </c>
      <c r="I10" s="211">
        <v>23722</v>
      </c>
      <c r="J10" s="214">
        <v>0.755</v>
      </c>
      <c r="K10" s="211">
        <v>17910.11</v>
      </c>
      <c r="L10" s="211">
        <v>23646</v>
      </c>
      <c r="M10" s="287">
        <v>0.746</v>
      </c>
      <c r="N10" s="211">
        <v>17639.916000000001</v>
      </c>
      <c r="O10" s="288">
        <v>-1312.9850000000006</v>
      </c>
      <c r="P10" s="288">
        <v>-23.404999999998836</v>
      </c>
      <c r="Q10" s="288">
        <v>-270.19399999999951</v>
      </c>
      <c r="R10" s="287">
        <v>-1.5086116165673995E-2</v>
      </c>
    </row>
    <row r="11" spans="1:18" x14ac:dyDescent="0.25">
      <c r="A11" s="294"/>
      <c r="B11" s="206" t="s">
        <v>30</v>
      </c>
      <c r="C11" s="40">
        <v>23792</v>
      </c>
      <c r="D11" s="207">
        <v>0.78</v>
      </c>
      <c r="E11" s="40">
        <v>18557.760000000002</v>
      </c>
      <c r="F11" s="40">
        <v>23656</v>
      </c>
      <c r="G11" s="207">
        <v>0.747</v>
      </c>
      <c r="H11" s="40">
        <v>17671.031999999999</v>
      </c>
      <c r="I11" s="40">
        <v>24490</v>
      </c>
      <c r="J11" s="216">
        <v>0.747</v>
      </c>
      <c r="K11" s="40">
        <v>18294.03</v>
      </c>
      <c r="L11" s="40">
        <v>26496</v>
      </c>
      <c r="M11" s="292">
        <v>0.72799999999999998</v>
      </c>
      <c r="N11" s="40">
        <v>19289.088</v>
      </c>
      <c r="O11" s="293">
        <v>-886.72800000000279</v>
      </c>
      <c r="P11" s="293">
        <v>622.99799999999959</v>
      </c>
      <c r="Q11" s="293">
        <v>995.0580000000009</v>
      </c>
      <c r="R11" s="292">
        <v>5.4392498536407832E-2</v>
      </c>
    </row>
    <row r="12" spans="1:18" x14ac:dyDescent="0.25">
      <c r="A12" s="295" t="s">
        <v>46</v>
      </c>
      <c r="B12" s="209" t="s">
        <v>11</v>
      </c>
      <c r="C12" s="211">
        <v>4925</v>
      </c>
      <c r="D12" s="210">
        <v>0.59799999999999998</v>
      </c>
      <c r="E12" s="211">
        <v>2945.15</v>
      </c>
      <c r="F12" s="211">
        <v>5686</v>
      </c>
      <c r="G12" s="210">
        <v>0.61899999999999999</v>
      </c>
      <c r="H12" s="211">
        <v>3519.634</v>
      </c>
      <c r="I12" s="211">
        <v>7592</v>
      </c>
      <c r="J12" s="214">
        <v>0.60399999999999998</v>
      </c>
      <c r="K12" s="211">
        <v>4585.5680000000002</v>
      </c>
      <c r="L12" s="211">
        <v>9518</v>
      </c>
      <c r="M12" s="287">
        <v>0.61699999999999999</v>
      </c>
      <c r="N12" s="211">
        <v>5872.6059999999998</v>
      </c>
      <c r="O12" s="288">
        <v>574.48399999999992</v>
      </c>
      <c r="P12" s="211">
        <v>1065.9340000000002</v>
      </c>
      <c r="Q12" s="211">
        <v>1287.0379999999996</v>
      </c>
      <c r="R12" s="287">
        <v>0.28067144571839292</v>
      </c>
    </row>
    <row r="13" spans="1:18" x14ac:dyDescent="0.25">
      <c r="A13" s="294"/>
      <c r="B13" s="206" t="s">
        <v>29</v>
      </c>
      <c r="C13" s="40">
        <v>4504</v>
      </c>
      <c r="D13" s="207">
        <v>0.59799999999999998</v>
      </c>
      <c r="E13" s="40">
        <v>2693.3919999999998</v>
      </c>
      <c r="F13" s="40">
        <v>5153</v>
      </c>
      <c r="G13" s="207">
        <v>0.61199999999999999</v>
      </c>
      <c r="H13" s="40">
        <v>3153.636</v>
      </c>
      <c r="I13" s="40">
        <v>6876</v>
      </c>
      <c r="J13" s="216">
        <v>0.60499999999999998</v>
      </c>
      <c r="K13" s="40">
        <v>4159.9799999999996</v>
      </c>
      <c r="L13" s="40">
        <v>8401</v>
      </c>
      <c r="M13" s="292">
        <v>0.61499999999999999</v>
      </c>
      <c r="N13" s="40">
        <v>5166.6149999999998</v>
      </c>
      <c r="O13" s="293">
        <v>460.24400000000014</v>
      </c>
      <c r="P13" s="40">
        <v>1006.3439999999996</v>
      </c>
      <c r="Q13" s="40">
        <v>1006.6350000000002</v>
      </c>
      <c r="R13" s="292">
        <v>0.24198073067658987</v>
      </c>
    </row>
    <row r="14" spans="1:18" x14ac:dyDescent="0.25">
      <c r="A14" s="295"/>
      <c r="B14" s="209" t="s">
        <v>30</v>
      </c>
      <c r="C14" s="211">
        <v>421</v>
      </c>
      <c r="D14" s="210">
        <v>0.627</v>
      </c>
      <c r="E14" s="211">
        <v>263.96699999999998</v>
      </c>
      <c r="F14" s="211">
        <v>533</v>
      </c>
      <c r="G14" s="210">
        <v>0.68899999999999995</v>
      </c>
      <c r="H14" s="211">
        <v>367.23699999999997</v>
      </c>
      <c r="I14" s="211">
        <v>716</v>
      </c>
      <c r="J14" s="214">
        <v>0.59499999999999997</v>
      </c>
      <c r="K14" s="211">
        <v>426.02</v>
      </c>
      <c r="L14" s="211">
        <v>1117</v>
      </c>
      <c r="M14" s="287">
        <v>0.63</v>
      </c>
      <c r="N14" s="211">
        <v>703.71</v>
      </c>
      <c r="O14" s="288">
        <v>103.26999999999998</v>
      </c>
      <c r="P14" s="288">
        <v>58.783000000000015</v>
      </c>
      <c r="Q14" s="288">
        <v>277.69000000000005</v>
      </c>
      <c r="R14" s="287">
        <v>0.65182385803483422</v>
      </c>
    </row>
    <row r="15" spans="1:18" ht="30" x14ac:dyDescent="0.25">
      <c r="A15" s="294" t="s">
        <v>47</v>
      </c>
      <c r="B15" s="206" t="s">
        <v>11</v>
      </c>
      <c r="C15" s="40">
        <v>11491</v>
      </c>
      <c r="D15" s="207">
        <v>0.68</v>
      </c>
      <c r="E15" s="40">
        <v>7813.88</v>
      </c>
      <c r="F15" s="40">
        <v>10662</v>
      </c>
      <c r="G15" s="216">
        <v>0.67300000000000004</v>
      </c>
      <c r="H15" s="40">
        <v>7175.5260000000007</v>
      </c>
      <c r="I15" s="40">
        <v>10657</v>
      </c>
      <c r="J15" s="216">
        <v>0.68</v>
      </c>
      <c r="K15" s="40">
        <v>7246.76</v>
      </c>
      <c r="L15" s="40">
        <v>9703</v>
      </c>
      <c r="M15" s="292">
        <v>0.67400000000000004</v>
      </c>
      <c r="N15" s="40">
        <v>6539.8220000000001</v>
      </c>
      <c r="O15" s="293">
        <v>-638.35399999999936</v>
      </c>
      <c r="P15" s="293">
        <v>71.233999999999469</v>
      </c>
      <c r="Q15" s="293">
        <v>-706.9380000000001</v>
      </c>
      <c r="R15" s="292">
        <v>-9.7552285435146199E-2</v>
      </c>
    </row>
    <row r="16" spans="1:18" x14ac:dyDescent="0.25">
      <c r="A16" s="295"/>
      <c r="B16" s="209" t="s">
        <v>29</v>
      </c>
      <c r="C16" s="211">
        <v>6707</v>
      </c>
      <c r="D16" s="210">
        <v>0.63700000000000001</v>
      </c>
      <c r="E16" s="211">
        <v>4272.3590000000004</v>
      </c>
      <c r="F16" s="211">
        <v>6421</v>
      </c>
      <c r="G16" s="214">
        <v>0.63900000000000001</v>
      </c>
      <c r="H16" s="211">
        <v>4103.0190000000002</v>
      </c>
      <c r="I16" s="211">
        <v>6472</v>
      </c>
      <c r="J16" s="214">
        <v>0.64300000000000002</v>
      </c>
      <c r="K16" s="211">
        <v>4161.4960000000001</v>
      </c>
      <c r="L16" s="211">
        <v>6034</v>
      </c>
      <c r="M16" s="287">
        <v>0.63200000000000001</v>
      </c>
      <c r="N16" s="211">
        <v>3813.4879999999998</v>
      </c>
      <c r="O16" s="288">
        <v>-169.34000000000015</v>
      </c>
      <c r="P16" s="288">
        <v>58.476999999999862</v>
      </c>
      <c r="Q16" s="288">
        <v>-348.00800000000027</v>
      </c>
      <c r="R16" s="287">
        <v>-8.3625696143886777E-2</v>
      </c>
    </row>
    <row r="17" spans="1:19" x14ac:dyDescent="0.25">
      <c r="A17" s="294"/>
      <c r="B17" s="206" t="s">
        <v>30</v>
      </c>
      <c r="C17" s="40">
        <v>4784</v>
      </c>
      <c r="D17" s="207">
        <v>0.74199999999999999</v>
      </c>
      <c r="E17" s="40">
        <v>3549.7280000000001</v>
      </c>
      <c r="F17" s="40">
        <v>4241</v>
      </c>
      <c r="G17" s="216">
        <v>0.72299999999999998</v>
      </c>
      <c r="H17" s="40">
        <v>3066.2429999999999</v>
      </c>
      <c r="I17" s="40">
        <v>4185</v>
      </c>
      <c r="J17" s="216">
        <v>0.73799999999999999</v>
      </c>
      <c r="K17" s="40">
        <v>3088.5299999999997</v>
      </c>
      <c r="L17" s="40">
        <v>3669</v>
      </c>
      <c r="M17" s="292">
        <v>0.74299999999999999</v>
      </c>
      <c r="N17" s="40">
        <v>2726.067</v>
      </c>
      <c r="O17" s="293">
        <v>-483.48500000000013</v>
      </c>
      <c r="P17" s="293">
        <v>22.286999999999807</v>
      </c>
      <c r="Q17" s="293">
        <v>-362.46299999999974</v>
      </c>
      <c r="R17" s="292">
        <v>-0.11735777214402961</v>
      </c>
    </row>
    <row r="18" spans="1:19" ht="30" x14ac:dyDescent="0.25">
      <c r="A18" s="295" t="s">
        <v>153</v>
      </c>
      <c r="B18" s="209" t="s">
        <v>11</v>
      </c>
      <c r="C18" s="211">
        <v>14298</v>
      </c>
      <c r="D18" s="210">
        <v>0.875</v>
      </c>
      <c r="E18" s="211">
        <v>12510.75</v>
      </c>
      <c r="F18" s="211">
        <v>14484</v>
      </c>
      <c r="G18" s="214">
        <v>0.879</v>
      </c>
      <c r="H18" s="211">
        <v>12731.436</v>
      </c>
      <c r="I18" s="211">
        <v>15303</v>
      </c>
      <c r="J18" s="214">
        <v>0.88</v>
      </c>
      <c r="K18" s="211">
        <v>13466.64</v>
      </c>
      <c r="L18" s="211">
        <v>15279</v>
      </c>
      <c r="M18" s="287">
        <v>0.878</v>
      </c>
      <c r="N18" s="211">
        <v>13414.962</v>
      </c>
      <c r="O18" s="288">
        <v>220.68599999999969</v>
      </c>
      <c r="P18" s="288">
        <v>735.20399999999972</v>
      </c>
      <c r="Q18" s="288">
        <v>-51.677999999999884</v>
      </c>
      <c r="R18" s="287">
        <v>-3.8374828465006778E-3</v>
      </c>
    </row>
    <row r="19" spans="1:19" x14ac:dyDescent="0.25">
      <c r="A19" s="294"/>
      <c r="B19" s="206" t="s">
        <v>29</v>
      </c>
      <c r="C19" s="40">
        <v>10316</v>
      </c>
      <c r="D19" s="207">
        <v>0.872</v>
      </c>
      <c r="E19" s="40">
        <v>8995.5519999999997</v>
      </c>
      <c r="F19" s="40">
        <v>10527</v>
      </c>
      <c r="G19" s="216">
        <v>0.876</v>
      </c>
      <c r="H19" s="40">
        <v>9221.652</v>
      </c>
      <c r="I19" s="40">
        <v>11112</v>
      </c>
      <c r="J19" s="216">
        <v>0.88</v>
      </c>
      <c r="K19" s="40">
        <v>9778.56</v>
      </c>
      <c r="L19" s="40">
        <v>10946</v>
      </c>
      <c r="M19" s="292">
        <v>0.877</v>
      </c>
      <c r="N19" s="40">
        <v>9599.6419999999998</v>
      </c>
      <c r="O19" s="293">
        <v>226.10000000000036</v>
      </c>
      <c r="P19" s="293">
        <v>556.90799999999945</v>
      </c>
      <c r="Q19" s="293">
        <v>-178.91799999999967</v>
      </c>
      <c r="R19" s="292">
        <v>-1.8296968060736926E-2</v>
      </c>
    </row>
    <row r="20" spans="1:19" x14ac:dyDescent="0.25">
      <c r="A20" s="295"/>
      <c r="B20" s="209" t="s">
        <v>30</v>
      </c>
      <c r="C20" s="211">
        <v>3982</v>
      </c>
      <c r="D20" s="210">
        <v>0.88400000000000001</v>
      </c>
      <c r="E20" s="211">
        <v>3520.0880000000002</v>
      </c>
      <c r="F20" s="211">
        <v>3957</v>
      </c>
      <c r="G20" s="214">
        <v>0.88600000000000001</v>
      </c>
      <c r="H20" s="211">
        <v>3505.902</v>
      </c>
      <c r="I20" s="211">
        <v>4191</v>
      </c>
      <c r="J20" s="214">
        <v>0.88</v>
      </c>
      <c r="K20" s="211">
        <v>3688.08</v>
      </c>
      <c r="L20" s="211">
        <v>4333</v>
      </c>
      <c r="M20" s="287">
        <v>0.88099999999999989</v>
      </c>
      <c r="N20" s="211">
        <v>3817.3729999999996</v>
      </c>
      <c r="O20" s="288">
        <v>-14.186000000000149</v>
      </c>
      <c r="P20" s="288">
        <v>182.17799999999988</v>
      </c>
      <c r="Q20" s="288">
        <v>129.29299999999967</v>
      </c>
      <c r="R20" s="287">
        <v>3.5056994425283525E-2</v>
      </c>
      <c r="S20" s="113"/>
    </row>
    <row r="21" spans="1:19" x14ac:dyDescent="0.25">
      <c r="A21" s="294" t="s">
        <v>48</v>
      </c>
      <c r="B21" s="206" t="s">
        <v>11</v>
      </c>
      <c r="C21" s="40">
        <v>6370</v>
      </c>
      <c r="D21" s="207">
        <v>0.56100000000000005</v>
      </c>
      <c r="E21" s="40">
        <v>3573.57</v>
      </c>
      <c r="F21" s="40">
        <v>6325</v>
      </c>
      <c r="G21" s="216">
        <v>0.56499999999999995</v>
      </c>
      <c r="H21" s="40">
        <v>3573.6249999999995</v>
      </c>
      <c r="I21" s="40">
        <v>5433</v>
      </c>
      <c r="J21" s="216">
        <v>0.56699999999999995</v>
      </c>
      <c r="K21" s="40">
        <v>3080.5109999999995</v>
      </c>
      <c r="L21" s="40">
        <v>3994</v>
      </c>
      <c r="M21" s="292">
        <v>0.54700000000000004</v>
      </c>
      <c r="N21" s="40">
        <v>2184.7180000000003</v>
      </c>
      <c r="O21" s="293">
        <v>5.4999999999381544E-2</v>
      </c>
      <c r="P21" s="293">
        <v>-493.11400000000003</v>
      </c>
      <c r="Q21" s="293">
        <v>-895.79299999999921</v>
      </c>
      <c r="R21" s="292">
        <v>-0.29079363780879192</v>
      </c>
      <c r="S21" s="113"/>
    </row>
    <row r="22" spans="1:19" x14ac:dyDescent="0.25">
      <c r="A22" s="295"/>
      <c r="B22" s="209" t="s">
        <v>29</v>
      </c>
      <c r="C22" s="211">
        <v>4392</v>
      </c>
      <c r="D22" s="210">
        <v>0.51700000000000002</v>
      </c>
      <c r="E22" s="211">
        <v>2270.6640000000002</v>
      </c>
      <c r="F22" s="211">
        <v>4186</v>
      </c>
      <c r="G22" s="214">
        <v>0.51700000000000002</v>
      </c>
      <c r="H22" s="211">
        <v>2164.1620000000003</v>
      </c>
      <c r="I22" s="211">
        <v>3728</v>
      </c>
      <c r="J22" s="214">
        <v>0.53200000000000003</v>
      </c>
      <c r="K22" s="211">
        <v>1983.296</v>
      </c>
      <c r="L22" s="211">
        <v>2846</v>
      </c>
      <c r="M22" s="287">
        <v>0.50900000000000001</v>
      </c>
      <c r="N22" s="211">
        <v>1448.614</v>
      </c>
      <c r="O22" s="288">
        <v>-106.50199999999995</v>
      </c>
      <c r="P22" s="288">
        <v>-180.86600000000021</v>
      </c>
      <c r="Q22" s="288">
        <v>-534.68200000000002</v>
      </c>
      <c r="R22" s="287">
        <v>-0.26959263771015524</v>
      </c>
      <c r="S22" s="113"/>
    </row>
    <row r="23" spans="1:19" x14ac:dyDescent="0.25">
      <c r="A23" s="294"/>
      <c r="B23" s="206" t="s">
        <v>30</v>
      </c>
      <c r="C23" s="40">
        <v>2386</v>
      </c>
      <c r="D23" s="207">
        <v>0.64</v>
      </c>
      <c r="E23" s="40">
        <v>1527.04</v>
      </c>
      <c r="F23" s="40">
        <v>2139</v>
      </c>
      <c r="G23" s="216">
        <v>0.65900000000000003</v>
      </c>
      <c r="H23" s="40">
        <v>1409.6010000000001</v>
      </c>
      <c r="I23" s="40">
        <v>1705</v>
      </c>
      <c r="J23" s="216">
        <v>0.64400000000000002</v>
      </c>
      <c r="K23" s="40">
        <v>1098.02</v>
      </c>
      <c r="L23" s="40">
        <v>1148</v>
      </c>
      <c r="M23" s="292">
        <v>0.63900000000000001</v>
      </c>
      <c r="N23" s="40">
        <v>733.572</v>
      </c>
      <c r="O23" s="293">
        <v>-117.43899999999985</v>
      </c>
      <c r="P23" s="293">
        <v>-311.58100000000013</v>
      </c>
      <c r="Q23" s="293">
        <v>-364.44799999999998</v>
      </c>
      <c r="R23" s="292">
        <v>-0.33191380849164859</v>
      </c>
      <c r="S23" s="113"/>
    </row>
    <row r="24" spans="1:19" x14ac:dyDescent="0.25">
      <c r="A24" s="295" t="s">
        <v>49</v>
      </c>
      <c r="B24" s="209" t="s">
        <v>11</v>
      </c>
      <c r="C24" s="211">
        <v>85648</v>
      </c>
      <c r="D24" s="212">
        <v>0.79400000000000004</v>
      </c>
      <c r="E24" s="211">
        <v>68004.512000000002</v>
      </c>
      <c r="F24" s="211">
        <v>84606</v>
      </c>
      <c r="G24" s="214">
        <v>0.79900000000000004</v>
      </c>
      <c r="H24" s="211">
        <v>67600.194000000003</v>
      </c>
      <c r="I24" s="211">
        <v>87679</v>
      </c>
      <c r="J24" s="214">
        <v>0.8</v>
      </c>
      <c r="K24" s="211">
        <v>70143.199999999997</v>
      </c>
      <c r="L24" s="211">
        <v>90189</v>
      </c>
      <c r="M24" s="287">
        <v>0.80500000000000005</v>
      </c>
      <c r="N24" s="211">
        <v>72602.145000000004</v>
      </c>
      <c r="O24" s="288">
        <v>-404.3179999999993</v>
      </c>
      <c r="P24" s="211">
        <v>2543.0059999999939</v>
      </c>
      <c r="Q24" s="211">
        <v>2458.945000000007</v>
      </c>
      <c r="R24" s="287">
        <v>3.5056071009021646E-2</v>
      </c>
      <c r="S24" s="113"/>
    </row>
    <row r="25" spans="1:19" x14ac:dyDescent="0.25">
      <c r="A25" s="294"/>
      <c r="B25" s="206" t="s">
        <v>29</v>
      </c>
      <c r="C25" s="40">
        <v>52578</v>
      </c>
      <c r="D25" s="213">
        <v>0.79100000000000004</v>
      </c>
      <c r="E25" s="40">
        <v>41589.198000000004</v>
      </c>
      <c r="F25" s="40">
        <v>52103</v>
      </c>
      <c r="G25" s="216">
        <v>0.79700000000000004</v>
      </c>
      <c r="H25" s="40">
        <v>41526.091</v>
      </c>
      <c r="I25" s="40">
        <v>53631</v>
      </c>
      <c r="J25" s="216">
        <v>0.79500000000000004</v>
      </c>
      <c r="K25" s="40">
        <v>42636.645000000004</v>
      </c>
      <c r="L25" s="40">
        <v>54807</v>
      </c>
      <c r="M25" s="292">
        <v>0.80100000000000005</v>
      </c>
      <c r="N25" s="40">
        <v>43900.406999999999</v>
      </c>
      <c r="O25" s="293">
        <v>-63.107000000003609</v>
      </c>
      <c r="P25" s="40">
        <v>1110.5540000000037</v>
      </c>
      <c r="Q25" s="40">
        <v>1263.7619999999952</v>
      </c>
      <c r="R25" s="292">
        <v>2.9640277746994282E-2</v>
      </c>
      <c r="S25" s="113"/>
    </row>
    <row r="26" spans="1:19" x14ac:dyDescent="0.25">
      <c r="A26" s="295"/>
      <c r="B26" s="209" t="s">
        <v>30</v>
      </c>
      <c r="C26" s="211">
        <v>33070</v>
      </c>
      <c r="D26" s="210">
        <v>0.8</v>
      </c>
      <c r="E26" s="211">
        <v>26456</v>
      </c>
      <c r="F26" s="211">
        <v>32503</v>
      </c>
      <c r="G26" s="214">
        <v>0.80400000000000005</v>
      </c>
      <c r="H26" s="211">
        <v>26132.412</v>
      </c>
      <c r="I26" s="211">
        <v>34048</v>
      </c>
      <c r="J26" s="214">
        <v>0.80900000000000005</v>
      </c>
      <c r="K26" s="211">
        <v>27544.832000000002</v>
      </c>
      <c r="L26" s="211">
        <v>35382</v>
      </c>
      <c r="M26" s="287">
        <v>0.81099999999999994</v>
      </c>
      <c r="N26" s="211">
        <v>28694.802</v>
      </c>
      <c r="O26" s="288">
        <v>-323.58799999999974</v>
      </c>
      <c r="P26" s="211">
        <v>1412.4200000000019</v>
      </c>
      <c r="Q26" s="211">
        <v>1149.9699999999975</v>
      </c>
      <c r="R26" s="287">
        <v>4.1749029364201509E-2</v>
      </c>
      <c r="S26" s="113"/>
    </row>
    <row r="27" spans="1:19" x14ac:dyDescent="0.25">
      <c r="A27" s="294" t="s">
        <v>50</v>
      </c>
      <c r="B27" s="206" t="s">
        <v>11</v>
      </c>
      <c r="C27" s="40">
        <v>33207</v>
      </c>
      <c r="D27" s="207">
        <v>0.71299999999999997</v>
      </c>
      <c r="E27" s="40">
        <v>23676.591</v>
      </c>
      <c r="F27" s="40">
        <v>32217</v>
      </c>
      <c r="G27" s="216">
        <v>0.71199999999999997</v>
      </c>
      <c r="H27" s="40">
        <v>22938.503999999997</v>
      </c>
      <c r="I27" s="40">
        <v>33500</v>
      </c>
      <c r="J27" s="216">
        <v>0.69199999999999995</v>
      </c>
      <c r="K27" s="40">
        <v>23182</v>
      </c>
      <c r="L27" s="40">
        <v>34831</v>
      </c>
      <c r="M27" s="292">
        <v>0.69599999999999995</v>
      </c>
      <c r="N27" s="40">
        <v>24242.375999999997</v>
      </c>
      <c r="O27" s="293">
        <v>-738.08700000000317</v>
      </c>
      <c r="P27" s="293">
        <v>243.49600000000282</v>
      </c>
      <c r="Q27" s="40">
        <v>1060.3759999999966</v>
      </c>
      <c r="R27" s="292">
        <v>4.5741351048226922E-2</v>
      </c>
      <c r="S27" s="113"/>
    </row>
    <row r="28" spans="1:19" x14ac:dyDescent="0.25">
      <c r="A28" s="295"/>
      <c r="B28" s="209" t="s">
        <v>29</v>
      </c>
      <c r="C28" s="211">
        <v>26133</v>
      </c>
      <c r="D28" s="210">
        <v>0.70399999999999996</v>
      </c>
      <c r="E28" s="211">
        <v>18397.631999999998</v>
      </c>
      <c r="F28" s="211">
        <v>25319</v>
      </c>
      <c r="G28" s="214">
        <v>0.70399999999999996</v>
      </c>
      <c r="H28" s="211">
        <v>17824.575999999997</v>
      </c>
      <c r="I28" s="211">
        <v>26398</v>
      </c>
      <c r="J28" s="214">
        <v>0.69</v>
      </c>
      <c r="K28" s="211">
        <v>18214.62</v>
      </c>
      <c r="L28" s="211">
        <v>27130</v>
      </c>
      <c r="M28" s="287">
        <v>0.69200000000000006</v>
      </c>
      <c r="N28" s="211">
        <v>18773.960000000003</v>
      </c>
      <c r="O28" s="288">
        <v>-573.05600000000049</v>
      </c>
      <c r="P28" s="288">
        <v>390.04400000000169</v>
      </c>
      <c r="Q28" s="288">
        <v>559.34000000000378</v>
      </c>
      <c r="R28" s="287">
        <v>3.0708299157490182E-2</v>
      </c>
      <c r="S28" s="113"/>
    </row>
    <row r="29" spans="1:19" x14ac:dyDescent="0.25">
      <c r="A29" s="296"/>
      <c r="B29" s="206" t="s">
        <v>30</v>
      </c>
      <c r="C29" s="40">
        <v>7074</v>
      </c>
      <c r="D29" s="207">
        <v>0.746</v>
      </c>
      <c r="E29" s="40">
        <v>5277.2039999999997</v>
      </c>
      <c r="F29" s="40">
        <v>6898</v>
      </c>
      <c r="G29" s="216">
        <v>0.73799999999999999</v>
      </c>
      <c r="H29" s="40">
        <v>5090.7240000000002</v>
      </c>
      <c r="I29" s="40">
        <v>7102</v>
      </c>
      <c r="J29" s="216">
        <v>0.69899999999999995</v>
      </c>
      <c r="K29" s="40">
        <v>4964.2979999999998</v>
      </c>
      <c r="L29" s="40">
        <v>7701</v>
      </c>
      <c r="M29" s="292">
        <v>0.71099999999999997</v>
      </c>
      <c r="N29" s="40">
        <v>5475.4110000000001</v>
      </c>
      <c r="O29" s="293">
        <v>-186.47999999999956</v>
      </c>
      <c r="P29" s="293">
        <v>-126.42600000000039</v>
      </c>
      <c r="Q29" s="293">
        <v>511.11300000000028</v>
      </c>
      <c r="R29" s="292">
        <v>0.10295775958655187</v>
      </c>
      <c r="S29" s="113"/>
    </row>
    <row r="30" spans="1:19" x14ac:dyDescent="0.25">
      <c r="A30" s="297" t="s">
        <v>58</v>
      </c>
      <c r="B30" s="298" t="s">
        <v>11</v>
      </c>
      <c r="C30" s="299">
        <v>782325</v>
      </c>
      <c r="D30" s="300">
        <v>0.77200000000000002</v>
      </c>
      <c r="E30" s="299">
        <v>603954.9</v>
      </c>
      <c r="F30" s="299">
        <v>763987</v>
      </c>
      <c r="G30" s="301">
        <v>0.77500000000000002</v>
      </c>
      <c r="H30" s="299">
        <v>592089.92500000005</v>
      </c>
      <c r="I30" s="299">
        <v>759233</v>
      </c>
      <c r="J30" s="301">
        <v>0.77300000000000002</v>
      </c>
      <c r="K30" s="299">
        <v>586887.10900000005</v>
      </c>
      <c r="L30" s="299">
        <v>745537</v>
      </c>
      <c r="M30" s="302">
        <v>0.76800000000000002</v>
      </c>
      <c r="N30" s="299">
        <v>572572.41599999997</v>
      </c>
      <c r="O30" s="299">
        <v>-11864.974999999977</v>
      </c>
      <c r="P30" s="299">
        <v>-5202.8159999999916</v>
      </c>
      <c r="Q30" s="299">
        <v>-14314.693000000087</v>
      </c>
      <c r="R30" s="302">
        <v>-2.4390879916226078E-2</v>
      </c>
      <c r="S30" s="113"/>
    </row>
    <row r="31" spans="1:19" x14ac:dyDescent="0.25">
      <c r="A31" s="303"/>
      <c r="B31" s="304" t="s">
        <v>29</v>
      </c>
      <c r="C31" s="305">
        <v>352862</v>
      </c>
      <c r="D31" s="55">
        <v>0.74399999999999999</v>
      </c>
      <c r="E31" s="305">
        <v>262529.32799999998</v>
      </c>
      <c r="F31" s="305">
        <v>343110</v>
      </c>
      <c r="G31" s="306">
        <v>0.75</v>
      </c>
      <c r="H31" s="305">
        <v>257332.5</v>
      </c>
      <c r="I31" s="305">
        <v>342859</v>
      </c>
      <c r="J31" s="306">
        <v>0.751</v>
      </c>
      <c r="K31" s="305">
        <v>257487.109</v>
      </c>
      <c r="L31" s="305">
        <v>335756</v>
      </c>
      <c r="M31" s="307">
        <v>0.748</v>
      </c>
      <c r="N31" s="305">
        <v>251145.48800000001</v>
      </c>
      <c r="O31" s="305">
        <v>-5196.8279999999795</v>
      </c>
      <c r="P31" s="305">
        <v>154.60899999999674</v>
      </c>
      <c r="Q31" s="305">
        <v>-6341.6209999999846</v>
      </c>
      <c r="R31" s="307">
        <v>-2.4628887343637794E-2</v>
      </c>
      <c r="S31" s="113"/>
    </row>
    <row r="32" spans="1:19" x14ac:dyDescent="0.25">
      <c r="A32" s="308"/>
      <c r="B32" s="298" t="s">
        <v>30</v>
      </c>
      <c r="C32" s="299">
        <v>429463</v>
      </c>
      <c r="D32" s="300">
        <v>0.79500000000000004</v>
      </c>
      <c r="E32" s="299">
        <v>341423.08500000002</v>
      </c>
      <c r="F32" s="299">
        <v>420877</v>
      </c>
      <c r="G32" s="301">
        <v>0.79600000000000004</v>
      </c>
      <c r="H32" s="299">
        <v>335018.092</v>
      </c>
      <c r="I32" s="299">
        <v>416374</v>
      </c>
      <c r="J32" s="301">
        <v>0.79</v>
      </c>
      <c r="K32" s="299">
        <v>328935.46000000002</v>
      </c>
      <c r="L32" s="299">
        <v>409781</v>
      </c>
      <c r="M32" s="302">
        <v>0.78400000000000003</v>
      </c>
      <c r="N32" s="299">
        <v>321268.304</v>
      </c>
      <c r="O32" s="299">
        <v>-6404.9930000000168</v>
      </c>
      <c r="P32" s="299">
        <v>-6082.6319999999832</v>
      </c>
      <c r="Q32" s="299">
        <v>-7667.1560000000172</v>
      </c>
      <c r="R32" s="302">
        <v>-2.330899806302433E-2</v>
      </c>
      <c r="S32" s="113"/>
    </row>
    <row r="33" spans="1:19" x14ac:dyDescent="0.25">
      <c r="A33" s="205"/>
      <c r="B33" s="206"/>
      <c r="C33" s="206"/>
      <c r="D33" s="206"/>
      <c r="E33" s="206"/>
      <c r="F33" s="206"/>
      <c r="G33" s="206"/>
      <c r="H33" s="206"/>
      <c r="I33" s="206"/>
      <c r="J33" s="206"/>
      <c r="K33" s="206"/>
      <c r="L33" s="206"/>
      <c r="M33" s="309">
        <v>100</v>
      </c>
      <c r="N33" s="40"/>
      <c r="O33" s="206"/>
      <c r="P33" s="206"/>
      <c r="Q33" s="293"/>
      <c r="R33" s="292"/>
    </row>
    <row r="34" spans="1:19" x14ac:dyDescent="0.25">
      <c r="A34" s="310" t="s">
        <v>16</v>
      </c>
      <c r="B34" s="311"/>
      <c r="C34" s="311" t="s">
        <v>123</v>
      </c>
      <c r="D34" s="311"/>
      <c r="E34" s="311"/>
      <c r="F34" s="311" t="s">
        <v>123</v>
      </c>
      <c r="G34" s="311"/>
      <c r="H34" s="311"/>
      <c r="I34" s="311"/>
      <c r="J34" s="311"/>
      <c r="K34" s="311"/>
      <c r="L34" s="311"/>
      <c r="M34" s="312"/>
      <c r="N34" s="211"/>
      <c r="O34" s="311"/>
      <c r="P34" s="311"/>
      <c r="Q34" s="288"/>
      <c r="R34" s="287"/>
    </row>
    <row r="35" spans="1:19" x14ac:dyDescent="0.25">
      <c r="A35" s="313" t="s">
        <v>44</v>
      </c>
      <c r="B35" s="314" t="s">
        <v>11</v>
      </c>
      <c r="C35" s="290">
        <v>2780</v>
      </c>
      <c r="D35" s="207">
        <v>0.67400000000000004</v>
      </c>
      <c r="E35" s="290">
        <v>1873.72</v>
      </c>
      <c r="F35" s="290">
        <v>2800</v>
      </c>
      <c r="G35" s="315">
        <v>0.66600000000000004</v>
      </c>
      <c r="H35" s="40">
        <v>1864.8000000000002</v>
      </c>
      <c r="I35" s="40">
        <v>2427</v>
      </c>
      <c r="J35" s="315">
        <v>0.70399999999999996</v>
      </c>
      <c r="K35" s="41">
        <v>1708.6079999999999</v>
      </c>
      <c r="L35" s="40">
        <v>2534</v>
      </c>
      <c r="M35" s="316">
        <v>0.72</v>
      </c>
      <c r="N35" s="40">
        <v>1824.48</v>
      </c>
      <c r="O35" s="317">
        <v>-8.9199999999998454</v>
      </c>
      <c r="P35" s="317">
        <v>-156.19200000000023</v>
      </c>
      <c r="Q35" s="293">
        <v>115.87200000000007</v>
      </c>
      <c r="R35" s="292">
        <v>6.7816608607708773E-2</v>
      </c>
      <c r="S35" s="318"/>
    </row>
    <row r="36" spans="1:19" x14ac:dyDescent="0.25">
      <c r="A36" s="319"/>
      <c r="B36" s="320" t="s">
        <v>29</v>
      </c>
      <c r="C36" s="285">
        <v>1143</v>
      </c>
      <c r="D36" s="210">
        <v>0.64500000000000002</v>
      </c>
      <c r="E36" s="285">
        <v>737.23500000000001</v>
      </c>
      <c r="F36" s="285">
        <v>1122</v>
      </c>
      <c r="G36" s="321">
        <v>0.65900000000000003</v>
      </c>
      <c r="H36" s="211">
        <v>739.39800000000002</v>
      </c>
      <c r="I36" s="211">
        <v>957</v>
      </c>
      <c r="J36" s="321">
        <v>0.69699999999999995</v>
      </c>
      <c r="K36" s="215">
        <v>667.029</v>
      </c>
      <c r="L36" s="211">
        <v>995</v>
      </c>
      <c r="M36" s="322">
        <v>0.74299999999999999</v>
      </c>
      <c r="N36" s="211">
        <v>739.28499999999997</v>
      </c>
      <c r="O36" s="323">
        <v>2.1630000000000109</v>
      </c>
      <c r="P36" s="323">
        <v>-72.369000000000028</v>
      </c>
      <c r="Q36" s="288">
        <v>72.255999999999972</v>
      </c>
      <c r="R36" s="287">
        <v>0.10832512529440246</v>
      </c>
      <c r="S36" s="318"/>
    </row>
    <row r="37" spans="1:19" x14ac:dyDescent="0.25">
      <c r="A37" s="324"/>
      <c r="B37" s="314" t="s">
        <v>30</v>
      </c>
      <c r="C37" s="290">
        <v>1637</v>
      </c>
      <c r="D37" s="207">
        <v>0.69399999999999995</v>
      </c>
      <c r="E37" s="290">
        <v>1136.078</v>
      </c>
      <c r="F37" s="290">
        <v>1678</v>
      </c>
      <c r="G37" s="315">
        <v>0.67100000000000004</v>
      </c>
      <c r="H37" s="40">
        <v>1125.9380000000001</v>
      </c>
      <c r="I37" s="40">
        <v>1470</v>
      </c>
      <c r="J37" s="315">
        <v>0.70799999999999996</v>
      </c>
      <c r="K37" s="41">
        <v>1040.76</v>
      </c>
      <c r="L37" s="40">
        <v>1539</v>
      </c>
      <c r="M37" s="316">
        <v>0.70599999999999996</v>
      </c>
      <c r="N37" s="40">
        <v>1086.5339999999999</v>
      </c>
      <c r="O37" s="317">
        <v>-10.139999999999873</v>
      </c>
      <c r="P37" s="317">
        <v>-85.178000000000111</v>
      </c>
      <c r="Q37" s="293">
        <v>45.773999999999887</v>
      </c>
      <c r="R37" s="292">
        <v>4.398132134209605E-2</v>
      </c>
      <c r="S37" s="318"/>
    </row>
    <row r="38" spans="1:19" x14ac:dyDescent="0.25">
      <c r="A38" s="295" t="s">
        <v>45</v>
      </c>
      <c r="B38" s="209" t="s">
        <v>11</v>
      </c>
      <c r="C38" s="211">
        <v>2334</v>
      </c>
      <c r="D38" s="210">
        <v>0.76200000000000001</v>
      </c>
      <c r="E38" s="285">
        <v>1778.508</v>
      </c>
      <c r="F38" s="211">
        <v>2304</v>
      </c>
      <c r="G38" s="210">
        <v>0.745</v>
      </c>
      <c r="H38" s="211">
        <v>1716.48</v>
      </c>
      <c r="I38" s="211">
        <v>2170</v>
      </c>
      <c r="J38" s="214">
        <v>0.755</v>
      </c>
      <c r="K38" s="215">
        <v>1638.35</v>
      </c>
      <c r="L38" s="211">
        <v>2117</v>
      </c>
      <c r="M38" s="322">
        <v>0.78299999999999992</v>
      </c>
      <c r="N38" s="211">
        <v>1657.6109999999999</v>
      </c>
      <c r="O38" s="323">
        <v>-62.02800000000002</v>
      </c>
      <c r="P38" s="323">
        <v>-78.130000000000109</v>
      </c>
      <c r="Q38" s="288">
        <v>19.260999999999967</v>
      </c>
      <c r="R38" s="287">
        <v>1.1756340220343619E-2</v>
      </c>
      <c r="S38" s="318"/>
    </row>
    <row r="39" spans="1:19" x14ac:dyDescent="0.25">
      <c r="A39" s="294"/>
      <c r="B39" s="206" t="s">
        <v>29</v>
      </c>
      <c r="C39" s="40">
        <v>1259</v>
      </c>
      <c r="D39" s="207">
        <v>0.74199999999999999</v>
      </c>
      <c r="E39" s="290">
        <v>934.178</v>
      </c>
      <c r="F39" s="40">
        <v>1205</v>
      </c>
      <c r="G39" s="207">
        <v>0.73399999999999999</v>
      </c>
      <c r="H39" s="40">
        <v>884.47</v>
      </c>
      <c r="I39" s="40">
        <v>1123</v>
      </c>
      <c r="J39" s="216">
        <v>0.74</v>
      </c>
      <c r="K39" s="41">
        <v>831.02</v>
      </c>
      <c r="L39" s="40">
        <v>1077</v>
      </c>
      <c r="M39" s="316">
        <v>0.78799999999999992</v>
      </c>
      <c r="N39" s="40">
        <v>848.67599999999993</v>
      </c>
      <c r="O39" s="317">
        <v>-49.70799999999997</v>
      </c>
      <c r="P39" s="317">
        <v>-53.450000000000045</v>
      </c>
      <c r="Q39" s="293">
        <v>17.655999999999949</v>
      </c>
      <c r="R39" s="292">
        <v>2.1246179393997675E-2</v>
      </c>
      <c r="S39" s="318"/>
    </row>
    <row r="40" spans="1:19" x14ac:dyDescent="0.25">
      <c r="A40" s="295"/>
      <c r="B40" s="209" t="s">
        <v>30</v>
      </c>
      <c r="C40" s="211">
        <v>1075</v>
      </c>
      <c r="D40" s="210">
        <v>0.78600000000000003</v>
      </c>
      <c r="E40" s="285">
        <v>844.95</v>
      </c>
      <c r="F40" s="211">
        <v>1099</v>
      </c>
      <c r="G40" s="210">
        <v>0.75800000000000001</v>
      </c>
      <c r="H40" s="211">
        <v>833.04200000000003</v>
      </c>
      <c r="I40" s="211">
        <v>1047</v>
      </c>
      <c r="J40" s="214">
        <v>0.77100000000000002</v>
      </c>
      <c r="K40" s="215">
        <v>807.23699999999997</v>
      </c>
      <c r="L40" s="211">
        <v>1040</v>
      </c>
      <c r="M40" s="322">
        <v>0.77700000000000002</v>
      </c>
      <c r="N40" s="211">
        <v>808.08</v>
      </c>
      <c r="O40" s="323">
        <v>-11.908000000000015</v>
      </c>
      <c r="P40" s="323">
        <v>-25.805000000000064</v>
      </c>
      <c r="Q40" s="288">
        <v>0.84300000000007458</v>
      </c>
      <c r="R40" s="287">
        <v>1.0443029742195596E-3</v>
      </c>
      <c r="S40" s="318"/>
    </row>
    <row r="41" spans="1:19" x14ac:dyDescent="0.25">
      <c r="A41" s="294" t="s">
        <v>46</v>
      </c>
      <c r="B41" s="206" t="s">
        <v>11</v>
      </c>
      <c r="C41" s="40">
        <v>290</v>
      </c>
      <c r="D41" s="207">
        <v>0.50700000000000001</v>
      </c>
      <c r="E41" s="290">
        <v>147.03</v>
      </c>
      <c r="F41" s="40">
        <v>287</v>
      </c>
      <c r="G41" s="207">
        <v>0.52600000000000002</v>
      </c>
      <c r="H41" s="40">
        <v>150.96200000000002</v>
      </c>
      <c r="I41" s="40">
        <v>339</v>
      </c>
      <c r="J41" s="216">
        <v>0.56599999999999995</v>
      </c>
      <c r="K41" s="41">
        <v>191.874</v>
      </c>
      <c r="L41" s="40">
        <v>345</v>
      </c>
      <c r="M41" s="316">
        <v>0.61399999999999999</v>
      </c>
      <c r="N41" s="40">
        <v>211.82999999999998</v>
      </c>
      <c r="O41" s="317">
        <v>3.9320000000000164</v>
      </c>
      <c r="P41" s="317">
        <v>40.911999999999978</v>
      </c>
      <c r="Q41" s="293">
        <v>19.955999999999989</v>
      </c>
      <c r="R41" s="292">
        <v>0.10400575377591539</v>
      </c>
      <c r="S41" s="318"/>
    </row>
    <row r="42" spans="1:19" x14ac:dyDescent="0.25">
      <c r="A42" s="295"/>
      <c r="B42" s="209" t="s">
        <v>29</v>
      </c>
      <c r="C42" s="211">
        <v>266</v>
      </c>
      <c r="D42" s="210">
        <v>0.504</v>
      </c>
      <c r="E42" s="285">
        <v>134.06399999999999</v>
      </c>
      <c r="F42" s="211">
        <v>251</v>
      </c>
      <c r="G42" s="210">
        <v>0.53</v>
      </c>
      <c r="H42" s="211">
        <v>133.03</v>
      </c>
      <c r="I42" s="211">
        <v>307</v>
      </c>
      <c r="J42" s="214">
        <v>0.57299999999999995</v>
      </c>
      <c r="K42" s="215">
        <v>175.91099999999997</v>
      </c>
      <c r="L42" s="211">
        <v>303</v>
      </c>
      <c r="M42" s="322">
        <v>0.59099999999999997</v>
      </c>
      <c r="N42" s="211">
        <v>179.07299999999998</v>
      </c>
      <c r="O42" s="323">
        <v>-1.0339999999999918</v>
      </c>
      <c r="P42" s="323">
        <v>42.880999999999972</v>
      </c>
      <c r="Q42" s="288">
        <v>3.1620000000000061</v>
      </c>
      <c r="R42" s="287">
        <v>1.7974998720944151E-2</v>
      </c>
      <c r="S42" s="318"/>
    </row>
    <row r="43" spans="1:19" x14ac:dyDescent="0.25">
      <c r="A43" s="294"/>
      <c r="B43" s="206" t="s">
        <v>30</v>
      </c>
      <c r="C43" s="40">
        <v>24</v>
      </c>
      <c r="D43" s="207">
        <v>0.54200000000000004</v>
      </c>
      <c r="E43" s="290">
        <v>13.008000000000001</v>
      </c>
      <c r="F43" s="40">
        <v>36</v>
      </c>
      <c r="G43" s="207">
        <v>0.5</v>
      </c>
      <c r="H43" s="40">
        <v>18</v>
      </c>
      <c r="I43" s="40">
        <v>32</v>
      </c>
      <c r="J43" s="216">
        <v>0.5</v>
      </c>
      <c r="K43" s="41">
        <v>16</v>
      </c>
      <c r="L43" s="40">
        <v>42</v>
      </c>
      <c r="M43" s="316">
        <v>0.78599999999999992</v>
      </c>
      <c r="N43" s="40">
        <v>33.011999999999993</v>
      </c>
      <c r="O43" s="317">
        <v>4.9919999999999991</v>
      </c>
      <c r="P43" s="317">
        <v>-2</v>
      </c>
      <c r="Q43" s="293">
        <v>17.011999999999993</v>
      </c>
      <c r="R43" s="292">
        <v>1.0632499999999996</v>
      </c>
      <c r="S43" s="318"/>
    </row>
    <row r="44" spans="1:19" ht="30" x14ac:dyDescent="0.25">
      <c r="A44" s="295" t="s">
        <v>47</v>
      </c>
      <c r="B44" s="209" t="s">
        <v>11</v>
      </c>
      <c r="C44" s="211">
        <v>727</v>
      </c>
      <c r="D44" s="210">
        <v>0.626</v>
      </c>
      <c r="E44" s="285">
        <v>455.10199999999998</v>
      </c>
      <c r="F44" s="211">
        <v>727</v>
      </c>
      <c r="G44" s="210">
        <v>0.56399999999999995</v>
      </c>
      <c r="H44" s="211">
        <v>410.02799999999996</v>
      </c>
      <c r="I44" s="211">
        <v>640</v>
      </c>
      <c r="J44" s="214">
        <v>0.63600000000000001</v>
      </c>
      <c r="K44" s="215">
        <v>407.04</v>
      </c>
      <c r="L44" s="211">
        <v>671</v>
      </c>
      <c r="M44" s="322">
        <v>0.66299999999999992</v>
      </c>
      <c r="N44" s="211">
        <v>444.87299999999993</v>
      </c>
      <c r="O44" s="323">
        <v>-45.074000000000012</v>
      </c>
      <c r="P44" s="323">
        <v>-2.98799999999994</v>
      </c>
      <c r="Q44" s="288">
        <v>37.832999999999913</v>
      </c>
      <c r="R44" s="287">
        <v>9.2946639150943172E-2</v>
      </c>
      <c r="S44" s="318"/>
    </row>
    <row r="45" spans="1:19" x14ac:dyDescent="0.25">
      <c r="A45" s="294"/>
      <c r="B45" s="206" t="s">
        <v>29</v>
      </c>
      <c r="C45" s="40">
        <v>460</v>
      </c>
      <c r="D45" s="207">
        <v>0.56999999999999995</v>
      </c>
      <c r="E45" s="290">
        <v>262.2</v>
      </c>
      <c r="F45" s="40">
        <v>436</v>
      </c>
      <c r="G45" s="207">
        <v>0.505</v>
      </c>
      <c r="H45" s="40">
        <v>220.18</v>
      </c>
      <c r="I45" s="40">
        <v>404</v>
      </c>
      <c r="J45" s="216">
        <v>0.57899999999999996</v>
      </c>
      <c r="K45" s="41">
        <v>233.916</v>
      </c>
      <c r="L45" s="40">
        <v>416</v>
      </c>
      <c r="M45" s="316">
        <v>0.64200000000000002</v>
      </c>
      <c r="N45" s="40">
        <v>267.072</v>
      </c>
      <c r="O45" s="317">
        <v>-42.019999999999982</v>
      </c>
      <c r="P45" s="317">
        <v>13.73599999999999</v>
      </c>
      <c r="Q45" s="293">
        <v>33.156000000000006</v>
      </c>
      <c r="R45" s="292">
        <v>0.14174318986302778</v>
      </c>
      <c r="S45" s="318"/>
    </row>
    <row r="46" spans="1:19" x14ac:dyDescent="0.25">
      <c r="A46" s="295"/>
      <c r="B46" s="209" t="s">
        <v>30</v>
      </c>
      <c r="C46" s="211">
        <v>267</v>
      </c>
      <c r="D46" s="210">
        <v>0.72299999999999998</v>
      </c>
      <c r="E46" s="285">
        <v>193.041</v>
      </c>
      <c r="F46" s="211">
        <v>291</v>
      </c>
      <c r="G46" s="210">
        <v>0.65300000000000002</v>
      </c>
      <c r="H46" s="211">
        <v>190.023</v>
      </c>
      <c r="I46" s="211">
        <v>236</v>
      </c>
      <c r="J46" s="214">
        <v>0.73299999999999998</v>
      </c>
      <c r="K46" s="215">
        <v>172.988</v>
      </c>
      <c r="L46" s="211">
        <v>255</v>
      </c>
      <c r="M46" s="322">
        <v>0.69799999999999995</v>
      </c>
      <c r="N46" s="288">
        <v>177.98999999999998</v>
      </c>
      <c r="O46" s="323">
        <v>-3.0180000000000007</v>
      </c>
      <c r="P46" s="323">
        <v>-17.034999999999997</v>
      </c>
      <c r="Q46" s="288">
        <v>5.0019999999999811</v>
      </c>
      <c r="R46" s="287">
        <v>2.8915300483270408E-2</v>
      </c>
      <c r="S46" s="318"/>
    </row>
    <row r="47" spans="1:19" ht="30" x14ac:dyDescent="0.25">
      <c r="A47" s="294" t="s">
        <v>153</v>
      </c>
      <c r="B47" s="206" t="s">
        <v>11</v>
      </c>
      <c r="C47" s="40">
        <v>514</v>
      </c>
      <c r="D47" s="207">
        <v>0.90700000000000003</v>
      </c>
      <c r="E47" s="290">
        <v>466.19800000000004</v>
      </c>
      <c r="F47" s="40">
        <v>502</v>
      </c>
      <c r="G47" s="207">
        <v>0.90200000000000002</v>
      </c>
      <c r="H47" s="40">
        <v>452.80400000000003</v>
      </c>
      <c r="I47" s="40">
        <v>588</v>
      </c>
      <c r="J47" s="216">
        <v>0.88800000000000001</v>
      </c>
      <c r="K47" s="41">
        <v>522.14400000000001</v>
      </c>
      <c r="L47" s="40">
        <v>587</v>
      </c>
      <c r="M47" s="316">
        <v>0.89800000000000002</v>
      </c>
      <c r="N47" s="40">
        <v>527.12599999999998</v>
      </c>
      <c r="O47" s="317">
        <v>-13.394000000000005</v>
      </c>
      <c r="P47" s="317">
        <v>69.339999999999975</v>
      </c>
      <c r="Q47" s="293">
        <v>4.9819999999999709</v>
      </c>
      <c r="R47" s="292">
        <v>9.5414291842862708E-3</v>
      </c>
      <c r="S47" s="318"/>
    </row>
    <row r="48" spans="1:19" x14ac:dyDescent="0.25">
      <c r="A48" s="295"/>
      <c r="B48" s="209" t="s">
        <v>29</v>
      </c>
      <c r="C48" s="211">
        <v>372</v>
      </c>
      <c r="D48" s="210">
        <v>0.90600000000000003</v>
      </c>
      <c r="E48" s="285">
        <v>337.03199999999998</v>
      </c>
      <c r="F48" s="211">
        <v>331</v>
      </c>
      <c r="G48" s="210">
        <v>0.90900000000000003</v>
      </c>
      <c r="H48" s="211">
        <v>300.87900000000002</v>
      </c>
      <c r="I48" s="211">
        <v>420</v>
      </c>
      <c r="J48" s="214">
        <v>0.89300000000000002</v>
      </c>
      <c r="K48" s="215">
        <v>375.06</v>
      </c>
      <c r="L48" s="211">
        <v>415</v>
      </c>
      <c r="M48" s="322">
        <v>0.88900000000000001</v>
      </c>
      <c r="N48" s="288">
        <v>368.935</v>
      </c>
      <c r="O48" s="323">
        <v>-36.152999999999963</v>
      </c>
      <c r="P48" s="323">
        <v>74.180999999999983</v>
      </c>
      <c r="Q48" s="288">
        <v>-6.125</v>
      </c>
      <c r="R48" s="287">
        <v>-1.6330720418066443E-2</v>
      </c>
      <c r="S48" s="318"/>
    </row>
    <row r="49" spans="1:19" x14ac:dyDescent="0.25">
      <c r="A49" s="294"/>
      <c r="B49" s="206" t="s">
        <v>30</v>
      </c>
      <c r="C49" s="40">
        <v>142</v>
      </c>
      <c r="D49" s="207">
        <v>0.90800000000000003</v>
      </c>
      <c r="E49" s="290">
        <v>128.93600000000001</v>
      </c>
      <c r="F49" s="40">
        <v>171</v>
      </c>
      <c r="G49" s="207">
        <v>0.88900000000000001</v>
      </c>
      <c r="H49" s="40">
        <v>152.01900000000001</v>
      </c>
      <c r="I49" s="40">
        <v>168</v>
      </c>
      <c r="J49" s="216">
        <v>0.875</v>
      </c>
      <c r="K49" s="41">
        <v>147</v>
      </c>
      <c r="L49" s="40">
        <v>172</v>
      </c>
      <c r="M49" s="316">
        <v>0.91900000000000004</v>
      </c>
      <c r="N49" s="40">
        <v>158.06800000000001</v>
      </c>
      <c r="O49" s="317">
        <v>23.082999999999998</v>
      </c>
      <c r="P49" s="317">
        <v>-5.0190000000000055</v>
      </c>
      <c r="Q49" s="293">
        <v>11.068000000000012</v>
      </c>
      <c r="R49" s="292">
        <v>7.5292517006802798E-2</v>
      </c>
      <c r="S49" s="318"/>
    </row>
    <row r="50" spans="1:19" x14ac:dyDescent="0.25">
      <c r="A50" s="295" t="s">
        <v>48</v>
      </c>
      <c r="B50" s="209" t="s">
        <v>11</v>
      </c>
      <c r="C50" s="211">
        <v>848</v>
      </c>
      <c r="D50" s="210">
        <v>0.45200000000000001</v>
      </c>
      <c r="E50" s="285">
        <v>383.29599999999999</v>
      </c>
      <c r="F50" s="211">
        <v>888</v>
      </c>
      <c r="G50" s="210">
        <v>0.43099999999999999</v>
      </c>
      <c r="H50" s="211">
        <v>382.72800000000001</v>
      </c>
      <c r="I50" s="211">
        <v>674</v>
      </c>
      <c r="J50" s="214">
        <v>0.371</v>
      </c>
      <c r="K50" s="215">
        <v>250.054</v>
      </c>
      <c r="L50" s="211">
        <v>587</v>
      </c>
      <c r="M50" s="322">
        <v>0.371</v>
      </c>
      <c r="N50" s="288">
        <v>217.77699999999999</v>
      </c>
      <c r="O50" s="323">
        <v>-0.56799999999998363</v>
      </c>
      <c r="P50" s="323">
        <v>-132.67400000000001</v>
      </c>
      <c r="Q50" s="288">
        <v>-32.277000000000015</v>
      </c>
      <c r="R50" s="287">
        <v>-0.12908011869436209</v>
      </c>
      <c r="S50" s="318"/>
    </row>
    <row r="51" spans="1:19" x14ac:dyDescent="0.25">
      <c r="A51" s="294"/>
      <c r="B51" s="206" t="s">
        <v>29</v>
      </c>
      <c r="C51" s="40">
        <v>544</v>
      </c>
      <c r="D51" s="207">
        <v>0.40300000000000002</v>
      </c>
      <c r="E51" s="290">
        <v>219.23200000000003</v>
      </c>
      <c r="F51" s="40">
        <v>543</v>
      </c>
      <c r="G51" s="207">
        <v>0.38700000000000001</v>
      </c>
      <c r="H51" s="40">
        <v>210.14100000000002</v>
      </c>
      <c r="I51" s="40">
        <v>456</v>
      </c>
      <c r="J51" s="216">
        <v>0.34399999999999997</v>
      </c>
      <c r="K51" s="41">
        <v>156.86399999999998</v>
      </c>
      <c r="L51" s="40">
        <v>385</v>
      </c>
      <c r="M51" s="316">
        <v>0.32200000000000001</v>
      </c>
      <c r="N51" s="40">
        <v>123.97</v>
      </c>
      <c r="O51" s="317">
        <v>-9.0910000000000082</v>
      </c>
      <c r="P51" s="317">
        <v>-53.277000000000044</v>
      </c>
      <c r="Q51" s="293">
        <v>-32.893999999999977</v>
      </c>
      <c r="R51" s="292">
        <v>-0.20969757241942052</v>
      </c>
      <c r="S51" s="318"/>
    </row>
    <row r="52" spans="1:19" x14ac:dyDescent="0.25">
      <c r="A52" s="295"/>
      <c r="B52" s="209" t="s">
        <v>30</v>
      </c>
      <c r="C52" s="211">
        <v>304</v>
      </c>
      <c r="D52" s="210">
        <v>0.53900000000000003</v>
      </c>
      <c r="E52" s="285">
        <v>163.85600000000002</v>
      </c>
      <c r="F52" s="211">
        <v>345</v>
      </c>
      <c r="G52" s="210">
        <v>0.501</v>
      </c>
      <c r="H52" s="211">
        <v>172.845</v>
      </c>
      <c r="I52" s="211">
        <v>218</v>
      </c>
      <c r="J52" s="214">
        <v>0.42699999999999999</v>
      </c>
      <c r="K52" s="215">
        <v>93.085999999999999</v>
      </c>
      <c r="L52" s="211">
        <v>202</v>
      </c>
      <c r="M52" s="322">
        <v>0.46500000000000002</v>
      </c>
      <c r="N52" s="288">
        <v>93.93</v>
      </c>
      <c r="O52" s="323">
        <v>8.9889999999999759</v>
      </c>
      <c r="P52" s="323">
        <v>-79.759</v>
      </c>
      <c r="Q52" s="288">
        <v>0.8440000000000083</v>
      </c>
      <c r="R52" s="287">
        <v>9.0668843864814084E-3</v>
      </c>
      <c r="S52" s="318"/>
    </row>
    <row r="53" spans="1:19" x14ac:dyDescent="0.25">
      <c r="A53" s="294" t="s">
        <v>49</v>
      </c>
      <c r="B53" s="206" t="s">
        <v>11</v>
      </c>
      <c r="C53" s="40">
        <v>3735</v>
      </c>
      <c r="D53" s="213">
        <v>0.80700000000000005</v>
      </c>
      <c r="E53" s="290">
        <v>3014.145</v>
      </c>
      <c r="F53" s="40">
        <v>3719</v>
      </c>
      <c r="G53" s="207">
        <v>0.80200000000000005</v>
      </c>
      <c r="H53" s="40">
        <v>2982.6380000000004</v>
      </c>
      <c r="I53" s="40">
        <v>3931</v>
      </c>
      <c r="J53" s="216">
        <v>0.80400000000000005</v>
      </c>
      <c r="K53" s="41">
        <v>3160.5240000000003</v>
      </c>
      <c r="L53" s="40">
        <v>3950</v>
      </c>
      <c r="M53" s="316">
        <v>0.79900000000000004</v>
      </c>
      <c r="N53" s="40">
        <v>3156.05</v>
      </c>
      <c r="O53" s="317">
        <v>-31.506999999999607</v>
      </c>
      <c r="P53" s="317">
        <v>177.88599999999997</v>
      </c>
      <c r="Q53" s="293">
        <v>-4.4740000000001601</v>
      </c>
      <c r="R53" s="292">
        <v>-1.4155880480579042E-3</v>
      </c>
      <c r="S53" s="318"/>
    </row>
    <row r="54" spans="1:19" x14ac:dyDescent="0.25">
      <c r="A54" s="295"/>
      <c r="B54" s="209" t="s">
        <v>29</v>
      </c>
      <c r="C54" s="211">
        <v>2250</v>
      </c>
      <c r="D54" s="210">
        <v>0.80400000000000005</v>
      </c>
      <c r="E54" s="285">
        <v>1809</v>
      </c>
      <c r="F54" s="211">
        <v>2225</v>
      </c>
      <c r="G54" s="210">
        <v>0.78900000000000003</v>
      </c>
      <c r="H54" s="211">
        <v>1755.5250000000001</v>
      </c>
      <c r="I54" s="211">
        <v>2331</v>
      </c>
      <c r="J54" s="214">
        <v>0.79900000000000004</v>
      </c>
      <c r="K54" s="215">
        <v>1862.4690000000001</v>
      </c>
      <c r="L54" s="211">
        <v>2349</v>
      </c>
      <c r="M54" s="322">
        <v>0.79500000000000004</v>
      </c>
      <c r="N54" s="288">
        <v>1867.4550000000002</v>
      </c>
      <c r="O54" s="323">
        <v>-53.474999999999909</v>
      </c>
      <c r="P54" s="323">
        <v>106.94399999999996</v>
      </c>
      <c r="Q54" s="288">
        <v>4.9860000000001037</v>
      </c>
      <c r="R54" s="287">
        <v>2.6770915381679394E-3</v>
      </c>
      <c r="S54" s="318"/>
    </row>
    <row r="55" spans="1:19" x14ac:dyDescent="0.25">
      <c r="A55" s="294"/>
      <c r="B55" s="206" t="s">
        <v>30</v>
      </c>
      <c r="C55" s="40">
        <v>1485</v>
      </c>
      <c r="D55" s="207">
        <v>0.81</v>
      </c>
      <c r="E55" s="290">
        <v>1202.8500000000001</v>
      </c>
      <c r="F55" s="40">
        <v>1494</v>
      </c>
      <c r="G55" s="207">
        <v>0.82299999999999995</v>
      </c>
      <c r="H55" s="40">
        <v>1229.5619999999999</v>
      </c>
      <c r="I55" s="40">
        <v>1600</v>
      </c>
      <c r="J55" s="216">
        <v>0.81299999999999994</v>
      </c>
      <c r="K55" s="41">
        <v>1300.8</v>
      </c>
      <c r="L55" s="40">
        <v>1601</v>
      </c>
      <c r="M55" s="316">
        <v>0.80400000000000005</v>
      </c>
      <c r="N55" s="40">
        <v>1287.2040000000002</v>
      </c>
      <c r="O55" s="317">
        <v>26.711999999999762</v>
      </c>
      <c r="P55" s="317">
        <v>71.238000000000056</v>
      </c>
      <c r="Q55" s="293">
        <v>-13.595999999999776</v>
      </c>
      <c r="R55" s="292">
        <v>-1.0452029520295031E-2</v>
      </c>
      <c r="S55" s="318"/>
    </row>
    <row r="56" spans="1:19" x14ac:dyDescent="0.25">
      <c r="A56" s="295" t="s">
        <v>50</v>
      </c>
      <c r="B56" s="209" t="s">
        <v>11</v>
      </c>
      <c r="C56" s="211">
        <v>1548</v>
      </c>
      <c r="D56" s="210">
        <v>0.68600000000000005</v>
      </c>
      <c r="E56" s="285">
        <v>1061.9280000000001</v>
      </c>
      <c r="F56" s="211">
        <v>1511</v>
      </c>
      <c r="G56" s="210">
        <v>0.67500000000000004</v>
      </c>
      <c r="H56" s="211">
        <v>1019.9250000000001</v>
      </c>
      <c r="I56" s="211">
        <v>1568</v>
      </c>
      <c r="J56" s="214">
        <v>0.71399999999999997</v>
      </c>
      <c r="K56" s="215">
        <v>1119.5519999999999</v>
      </c>
      <c r="L56" s="211">
        <v>1524</v>
      </c>
      <c r="M56" s="322">
        <v>0.73099999999999998</v>
      </c>
      <c r="N56" s="288">
        <v>1114.0439999999999</v>
      </c>
      <c r="O56" s="323">
        <v>-42.003000000000043</v>
      </c>
      <c r="P56" s="323">
        <v>99.626999999999839</v>
      </c>
      <c r="Q56" s="288">
        <v>-5.5080000000000382</v>
      </c>
      <c r="R56" s="287">
        <v>-4.9198250728863316E-3</v>
      </c>
      <c r="S56" s="318"/>
    </row>
    <row r="57" spans="1:19" x14ac:dyDescent="0.25">
      <c r="A57" s="294"/>
      <c r="B57" s="206" t="s">
        <v>29</v>
      </c>
      <c r="C57" s="40">
        <v>1232</v>
      </c>
      <c r="D57" s="207">
        <v>0.67</v>
      </c>
      <c r="E57" s="290">
        <v>825.44</v>
      </c>
      <c r="F57" s="40">
        <v>1196</v>
      </c>
      <c r="G57" s="207">
        <v>0.66600000000000004</v>
      </c>
      <c r="H57" s="40">
        <v>796.53600000000006</v>
      </c>
      <c r="I57" s="40">
        <v>1229</v>
      </c>
      <c r="J57" s="216">
        <v>0.71599999999999997</v>
      </c>
      <c r="K57" s="41">
        <v>879.96399999999994</v>
      </c>
      <c r="L57" s="40">
        <v>1195</v>
      </c>
      <c r="M57" s="316">
        <v>0.72199999999999998</v>
      </c>
      <c r="N57" s="40">
        <v>862.79</v>
      </c>
      <c r="O57" s="317">
        <v>-28.903999999999996</v>
      </c>
      <c r="P57" s="317">
        <v>83.427999999999884</v>
      </c>
      <c r="Q57" s="293">
        <v>-17.173999999999978</v>
      </c>
      <c r="R57" s="292">
        <v>-1.9516707501670498E-2</v>
      </c>
      <c r="S57" s="318"/>
    </row>
    <row r="58" spans="1:19" x14ac:dyDescent="0.25">
      <c r="A58" s="325"/>
      <c r="B58" s="209" t="s">
        <v>30</v>
      </c>
      <c r="C58" s="211">
        <v>316</v>
      </c>
      <c r="D58" s="210">
        <v>0.747</v>
      </c>
      <c r="E58" s="285">
        <v>236.05199999999999</v>
      </c>
      <c r="F58" s="211">
        <v>315</v>
      </c>
      <c r="G58" s="210">
        <v>0.70799999999999996</v>
      </c>
      <c r="H58" s="211">
        <v>223.01999999999998</v>
      </c>
      <c r="I58" s="211">
        <v>339</v>
      </c>
      <c r="J58" s="214">
        <v>0.70799999999999996</v>
      </c>
      <c r="K58" s="215">
        <v>240.012</v>
      </c>
      <c r="L58" s="211">
        <v>329</v>
      </c>
      <c r="M58" s="322">
        <v>0.76300000000000001</v>
      </c>
      <c r="N58" s="288">
        <v>251.02700000000002</v>
      </c>
      <c r="O58" s="323">
        <v>-13.032000000000011</v>
      </c>
      <c r="P58" s="323">
        <v>16.992000000000019</v>
      </c>
      <c r="Q58" s="288">
        <v>11.015000000000015</v>
      </c>
      <c r="R58" s="287">
        <v>4.5893538656400577E-2</v>
      </c>
      <c r="S58" s="318"/>
    </row>
    <row r="59" spans="1:19" x14ac:dyDescent="0.25">
      <c r="A59" s="326" t="s">
        <v>58</v>
      </c>
      <c r="B59" s="304" t="s">
        <v>11</v>
      </c>
      <c r="C59" s="305">
        <v>36034</v>
      </c>
      <c r="D59" s="55">
        <v>0.74299999999999999</v>
      </c>
      <c r="E59" s="327">
        <v>26773.261999999999</v>
      </c>
      <c r="F59" s="305">
        <v>35537</v>
      </c>
      <c r="G59" s="55">
        <v>0.73799999999999999</v>
      </c>
      <c r="H59" s="305">
        <v>26226.306</v>
      </c>
      <c r="I59" s="305">
        <v>33294</v>
      </c>
      <c r="J59" s="306">
        <v>0.753</v>
      </c>
      <c r="K59" s="328">
        <v>25070.382000000001</v>
      </c>
      <c r="L59" s="305">
        <v>32445</v>
      </c>
      <c r="M59" s="329">
        <v>0.76300000000000001</v>
      </c>
      <c r="N59" s="305">
        <v>24755.535</v>
      </c>
      <c r="O59" s="330">
        <v>-546.95599999999831</v>
      </c>
      <c r="P59" s="330">
        <v>-1155.9239999999991</v>
      </c>
      <c r="Q59" s="330">
        <v>-314.84700000000157</v>
      </c>
      <c r="R59" s="307">
        <v>-1.2558524237883633E-2</v>
      </c>
      <c r="S59" s="318"/>
    </row>
    <row r="60" spans="1:19" x14ac:dyDescent="0.25">
      <c r="A60" s="308"/>
      <c r="B60" s="298" t="s">
        <v>29</v>
      </c>
      <c r="C60" s="299">
        <v>16074</v>
      </c>
      <c r="D60" s="300">
        <v>0.71099999999999997</v>
      </c>
      <c r="E60" s="331">
        <v>11428.614</v>
      </c>
      <c r="F60" s="299">
        <v>15509</v>
      </c>
      <c r="G60" s="300">
        <v>0.70199999999999996</v>
      </c>
      <c r="H60" s="299">
        <v>10887.317999999999</v>
      </c>
      <c r="I60" s="299">
        <v>14677</v>
      </c>
      <c r="J60" s="301">
        <v>0.72299999999999998</v>
      </c>
      <c r="K60" s="332">
        <v>10611.471</v>
      </c>
      <c r="L60" s="299">
        <v>14284</v>
      </c>
      <c r="M60" s="333">
        <v>0.73299999999999998</v>
      </c>
      <c r="N60" s="299">
        <v>10470.172</v>
      </c>
      <c r="O60" s="334">
        <v>-541.29600000000028</v>
      </c>
      <c r="P60" s="334">
        <v>-275.84699999999975</v>
      </c>
      <c r="Q60" s="334">
        <v>-141.29899999999907</v>
      </c>
      <c r="R60" s="302">
        <v>-1.3315684507831108E-2</v>
      </c>
      <c r="S60" s="318"/>
    </row>
    <row r="61" spans="1:19" x14ac:dyDescent="0.25">
      <c r="A61" s="303"/>
      <c r="B61" s="304" t="s">
        <v>30</v>
      </c>
      <c r="C61" s="305">
        <v>19960</v>
      </c>
      <c r="D61" s="55">
        <v>0.76900000000000002</v>
      </c>
      <c r="E61" s="327">
        <v>15349.24</v>
      </c>
      <c r="F61" s="305">
        <v>20028</v>
      </c>
      <c r="G61" s="55">
        <v>0.76600000000000001</v>
      </c>
      <c r="H61" s="305">
        <v>15341.448</v>
      </c>
      <c r="I61" s="305">
        <v>18617</v>
      </c>
      <c r="J61" s="306">
        <v>0.77700000000000002</v>
      </c>
      <c r="K61" s="328">
        <v>14465.409</v>
      </c>
      <c r="L61" s="305">
        <v>18161</v>
      </c>
      <c r="M61" s="329">
        <v>0.78700000000000003</v>
      </c>
      <c r="N61" s="305">
        <v>14292.707</v>
      </c>
      <c r="O61" s="330">
        <v>-7.7919999999994616</v>
      </c>
      <c r="P61" s="330">
        <v>-876.03900000000067</v>
      </c>
      <c r="Q61" s="330">
        <v>-172.70199999999932</v>
      </c>
      <c r="R61" s="307">
        <v>-1.1938964186909566E-2</v>
      </c>
      <c r="S61" s="318"/>
    </row>
    <row r="62" spans="1:19" x14ac:dyDescent="0.25">
      <c r="A62" s="208"/>
      <c r="B62" s="209"/>
      <c r="C62" s="209"/>
      <c r="D62" s="209"/>
      <c r="E62" s="209"/>
      <c r="F62" s="209"/>
      <c r="G62" s="209"/>
      <c r="H62" s="209"/>
      <c r="I62" s="209"/>
      <c r="J62" s="209"/>
      <c r="K62" s="209"/>
      <c r="L62" s="209"/>
      <c r="M62" s="209"/>
      <c r="N62" s="209"/>
      <c r="O62" s="209"/>
      <c r="P62" s="209"/>
      <c r="Q62" s="288"/>
      <c r="R62" s="287"/>
    </row>
    <row r="63" spans="1:19" x14ac:dyDescent="0.25">
      <c r="A63" s="282" t="s">
        <v>15</v>
      </c>
      <c r="B63" s="283" t="s">
        <v>123</v>
      </c>
      <c r="C63" s="283" t="s">
        <v>123</v>
      </c>
      <c r="D63" s="283"/>
      <c r="E63" s="283"/>
      <c r="F63" s="283" t="s">
        <v>123</v>
      </c>
      <c r="G63" s="283"/>
      <c r="H63" s="283"/>
      <c r="I63" s="283"/>
      <c r="J63" s="283"/>
      <c r="K63" s="283"/>
      <c r="L63" s="283"/>
      <c r="M63" s="283"/>
      <c r="N63" s="283"/>
      <c r="O63" s="283"/>
      <c r="P63" s="283"/>
      <c r="Q63" s="293"/>
      <c r="R63" s="292"/>
    </row>
    <row r="64" spans="1:19" x14ac:dyDescent="0.25">
      <c r="A64" s="335" t="s">
        <v>44</v>
      </c>
      <c r="B64" s="320" t="s">
        <v>11</v>
      </c>
      <c r="C64" s="285">
        <v>3111</v>
      </c>
      <c r="D64" s="210">
        <v>0.81499999999999995</v>
      </c>
      <c r="E64" s="211">
        <v>2535.4649999999997</v>
      </c>
      <c r="F64" s="285">
        <v>3107</v>
      </c>
      <c r="G64" s="321">
        <v>0.81100000000000005</v>
      </c>
      <c r="H64" s="211">
        <v>2519.777</v>
      </c>
      <c r="I64" s="211">
        <v>2889</v>
      </c>
      <c r="J64" s="321">
        <v>0.81899999999999995</v>
      </c>
      <c r="K64" s="211">
        <v>2366.0909999999999</v>
      </c>
      <c r="L64" s="211">
        <v>2745</v>
      </c>
      <c r="M64" s="322">
        <v>0.82700000000000007</v>
      </c>
      <c r="N64" s="211">
        <v>2270.1150000000002</v>
      </c>
      <c r="O64" s="323">
        <v>-15.687999999999647</v>
      </c>
      <c r="P64" s="323">
        <v>-153.68600000000015</v>
      </c>
      <c r="Q64" s="288">
        <v>-95.975999999999658</v>
      </c>
      <c r="R64" s="287">
        <v>-4.0563105983666588E-2</v>
      </c>
      <c r="S64" s="113"/>
    </row>
    <row r="65" spans="1:19" x14ac:dyDescent="0.25">
      <c r="A65" s="313"/>
      <c r="B65" s="314" t="s">
        <v>29</v>
      </c>
      <c r="C65" s="290">
        <v>1133</v>
      </c>
      <c r="D65" s="207">
        <v>0.81499999999999995</v>
      </c>
      <c r="E65" s="40">
        <v>923.39499999999998</v>
      </c>
      <c r="F65" s="290">
        <v>1107</v>
      </c>
      <c r="G65" s="315">
        <v>0.80100000000000005</v>
      </c>
      <c r="H65" s="40">
        <v>886.70699999999999</v>
      </c>
      <c r="I65" s="40">
        <v>1046</v>
      </c>
      <c r="J65" s="315">
        <v>0.80300000000000005</v>
      </c>
      <c r="K65" s="40">
        <v>839.9380000000001</v>
      </c>
      <c r="L65" s="40">
        <v>1012</v>
      </c>
      <c r="M65" s="316">
        <v>0.83</v>
      </c>
      <c r="N65" s="40">
        <v>839.95999999999992</v>
      </c>
      <c r="O65" s="317">
        <v>-36.687999999999988</v>
      </c>
      <c r="P65" s="317">
        <v>-46.768999999999892</v>
      </c>
      <c r="Q65" s="293">
        <v>2.199999999982083E-2</v>
      </c>
      <c r="R65" s="292">
        <v>2.6192409439531046E-5</v>
      </c>
      <c r="S65" s="113"/>
    </row>
    <row r="66" spans="1:19" x14ac:dyDescent="0.25">
      <c r="A66" s="335"/>
      <c r="B66" s="320" t="s">
        <v>30</v>
      </c>
      <c r="C66" s="285">
        <v>1978</v>
      </c>
      <c r="D66" s="210">
        <v>0.93</v>
      </c>
      <c r="E66" s="211">
        <v>1839.5400000000002</v>
      </c>
      <c r="F66" s="285">
        <v>2000</v>
      </c>
      <c r="G66" s="321">
        <v>0.81699999999999995</v>
      </c>
      <c r="H66" s="211">
        <v>1634</v>
      </c>
      <c r="I66" s="211">
        <v>1843</v>
      </c>
      <c r="J66" s="321">
        <v>0.82699999999999996</v>
      </c>
      <c r="K66" s="211">
        <v>1524.1609999999998</v>
      </c>
      <c r="L66" s="211">
        <v>1733</v>
      </c>
      <c r="M66" s="322">
        <v>0.82499999999999996</v>
      </c>
      <c r="N66" s="211">
        <v>1429.7249999999999</v>
      </c>
      <c r="O66" s="323">
        <v>-205.54000000000019</v>
      </c>
      <c r="P66" s="323">
        <v>-109.83900000000017</v>
      </c>
      <c r="Q66" s="288">
        <v>-94.435999999999922</v>
      </c>
      <c r="R66" s="287">
        <v>-6.195933369243796E-2</v>
      </c>
      <c r="S66" s="113"/>
    </row>
    <row r="67" spans="1:19" x14ac:dyDescent="0.25">
      <c r="A67" s="294" t="s">
        <v>45</v>
      </c>
      <c r="B67" s="206" t="s">
        <v>11</v>
      </c>
      <c r="C67" s="40">
        <v>1843</v>
      </c>
      <c r="D67" s="207">
        <v>0.85</v>
      </c>
      <c r="E67" s="40">
        <v>1566.55</v>
      </c>
      <c r="F67" s="40">
        <v>1864</v>
      </c>
      <c r="G67" s="207">
        <v>0.84</v>
      </c>
      <c r="H67" s="40">
        <v>1565.76</v>
      </c>
      <c r="I67" s="40">
        <v>1743</v>
      </c>
      <c r="J67" s="216">
        <v>0.89200000000000002</v>
      </c>
      <c r="K67" s="40">
        <v>1554.7560000000001</v>
      </c>
      <c r="L67" s="40">
        <v>1659</v>
      </c>
      <c r="M67" s="316">
        <v>0.873</v>
      </c>
      <c r="N67" s="40">
        <v>1448.307</v>
      </c>
      <c r="O67" s="317">
        <v>-0.78999999999996362</v>
      </c>
      <c r="P67" s="317">
        <v>-11.003999999999905</v>
      </c>
      <c r="Q67" s="293">
        <v>-106.44900000000007</v>
      </c>
      <c r="R67" s="292">
        <v>-6.8466691879626174E-2</v>
      </c>
      <c r="S67" s="113"/>
    </row>
    <row r="68" spans="1:19" x14ac:dyDescent="0.25">
      <c r="A68" s="295"/>
      <c r="B68" s="209" t="s">
        <v>29</v>
      </c>
      <c r="C68" s="211">
        <v>837</v>
      </c>
      <c r="D68" s="210">
        <v>0.84899999999999998</v>
      </c>
      <c r="E68" s="211">
        <v>710.61299999999994</v>
      </c>
      <c r="F68" s="211">
        <v>851</v>
      </c>
      <c r="G68" s="210">
        <v>0.84499999999999997</v>
      </c>
      <c r="H68" s="211">
        <v>719.09500000000003</v>
      </c>
      <c r="I68" s="211">
        <v>753</v>
      </c>
      <c r="J68" s="214">
        <v>0.86199999999999999</v>
      </c>
      <c r="K68" s="211">
        <v>649.08600000000001</v>
      </c>
      <c r="L68" s="211">
        <v>748</v>
      </c>
      <c r="M68" s="322">
        <v>0.86599999999999999</v>
      </c>
      <c r="N68" s="211">
        <v>647.76800000000003</v>
      </c>
      <c r="O68" s="323">
        <v>8.4820000000000846</v>
      </c>
      <c r="P68" s="323">
        <v>-70.009000000000015</v>
      </c>
      <c r="Q68" s="288">
        <v>-1.3179999999999836</v>
      </c>
      <c r="R68" s="287">
        <v>-2.0305475699675907E-3</v>
      </c>
      <c r="S68" s="113"/>
    </row>
    <row r="69" spans="1:19" x14ac:dyDescent="0.25">
      <c r="A69" s="294"/>
      <c r="B69" s="206" t="s">
        <v>30</v>
      </c>
      <c r="C69" s="40">
        <v>1006</v>
      </c>
      <c r="D69" s="207">
        <v>0.85099999999999998</v>
      </c>
      <c r="E69" s="40">
        <v>856.10599999999999</v>
      </c>
      <c r="F69" s="40">
        <v>1013</v>
      </c>
      <c r="G69" s="207">
        <v>0.83599999999999997</v>
      </c>
      <c r="H69" s="40">
        <v>846.86799999999994</v>
      </c>
      <c r="I69" s="40">
        <v>990</v>
      </c>
      <c r="J69" s="216">
        <v>0.91500000000000004</v>
      </c>
      <c r="K69" s="40">
        <v>905.85</v>
      </c>
      <c r="L69" s="40">
        <v>911</v>
      </c>
      <c r="M69" s="316">
        <v>0.879</v>
      </c>
      <c r="N69" s="40">
        <v>800.76900000000001</v>
      </c>
      <c r="O69" s="317">
        <v>-9.2380000000000564</v>
      </c>
      <c r="P69" s="317">
        <v>58.982000000000085</v>
      </c>
      <c r="Q69" s="293">
        <v>-105.08100000000002</v>
      </c>
      <c r="R69" s="292">
        <v>-0.11600264944527242</v>
      </c>
      <c r="S69" s="113"/>
    </row>
    <row r="70" spans="1:19" x14ac:dyDescent="0.25">
      <c r="A70" s="295" t="s">
        <v>46</v>
      </c>
      <c r="B70" s="209" t="s">
        <v>11</v>
      </c>
      <c r="C70" s="211">
        <v>168</v>
      </c>
      <c r="D70" s="210">
        <v>0.75600000000000001</v>
      </c>
      <c r="E70" s="211">
        <v>127.008</v>
      </c>
      <c r="F70" s="211">
        <v>245</v>
      </c>
      <c r="G70" s="210">
        <v>0.78</v>
      </c>
      <c r="H70" s="211">
        <v>191.1</v>
      </c>
      <c r="I70" s="211">
        <v>315</v>
      </c>
      <c r="J70" s="214">
        <v>0.84099999999999997</v>
      </c>
      <c r="K70" s="211">
        <v>264.91499999999996</v>
      </c>
      <c r="L70" s="211">
        <v>364</v>
      </c>
      <c r="M70" s="322">
        <v>0.86</v>
      </c>
      <c r="N70" s="211">
        <v>313.04000000000002</v>
      </c>
      <c r="O70" s="323">
        <v>64.091999999999999</v>
      </c>
      <c r="P70" s="323">
        <v>73.814999999999969</v>
      </c>
      <c r="Q70" s="288">
        <v>48.125000000000057</v>
      </c>
      <c r="R70" s="287">
        <v>0.18166204254194765</v>
      </c>
      <c r="S70" s="113"/>
    </row>
    <row r="71" spans="1:19" x14ac:dyDescent="0.25">
      <c r="A71" s="294"/>
      <c r="B71" s="206" t="s">
        <v>29</v>
      </c>
      <c r="C71" s="40">
        <v>157</v>
      </c>
      <c r="D71" s="207">
        <v>0.745</v>
      </c>
      <c r="E71" s="40">
        <v>116.965</v>
      </c>
      <c r="F71" s="40">
        <v>208</v>
      </c>
      <c r="G71" s="207">
        <v>0.76900000000000002</v>
      </c>
      <c r="H71" s="40">
        <v>159.952</v>
      </c>
      <c r="I71" s="40">
        <v>253</v>
      </c>
      <c r="J71" s="216">
        <v>0.83799999999999997</v>
      </c>
      <c r="K71" s="40">
        <v>212.01399999999998</v>
      </c>
      <c r="L71" s="40">
        <v>314</v>
      </c>
      <c r="M71" s="316">
        <v>0.85400000000000009</v>
      </c>
      <c r="N71" s="40">
        <v>268.15600000000001</v>
      </c>
      <c r="O71" s="317">
        <v>42.986999999999995</v>
      </c>
      <c r="P71" s="317">
        <v>52.061999999999983</v>
      </c>
      <c r="Q71" s="293">
        <v>56.142000000000024</v>
      </c>
      <c r="R71" s="292">
        <v>0.26480326770873636</v>
      </c>
      <c r="S71" s="113"/>
    </row>
    <row r="72" spans="1:19" x14ac:dyDescent="0.25">
      <c r="A72" s="295"/>
      <c r="B72" s="209" t="s">
        <v>30</v>
      </c>
      <c r="C72" s="211">
        <v>11</v>
      </c>
      <c r="D72" s="210">
        <v>0.90900000000000003</v>
      </c>
      <c r="E72" s="211">
        <v>9.9990000000000006</v>
      </c>
      <c r="F72" s="211">
        <v>37</v>
      </c>
      <c r="G72" s="210">
        <v>0.83799999999999997</v>
      </c>
      <c r="H72" s="211">
        <v>31.006</v>
      </c>
      <c r="I72" s="211">
        <v>62</v>
      </c>
      <c r="J72" s="214">
        <v>0.85499999999999998</v>
      </c>
      <c r="K72" s="211">
        <v>53.01</v>
      </c>
      <c r="L72" s="211">
        <v>50</v>
      </c>
      <c r="M72" s="322">
        <v>0.9</v>
      </c>
      <c r="N72" s="211">
        <v>45</v>
      </c>
      <c r="O72" s="323">
        <v>21.006999999999998</v>
      </c>
      <c r="P72" s="323">
        <v>22.003999999999998</v>
      </c>
      <c r="Q72" s="288">
        <v>-8.009999999999998</v>
      </c>
      <c r="R72" s="287">
        <v>-0.15110356536502542</v>
      </c>
      <c r="S72" s="113"/>
    </row>
    <row r="73" spans="1:19" ht="30" x14ac:dyDescent="0.25">
      <c r="A73" s="294" t="s">
        <v>47</v>
      </c>
      <c r="B73" s="206" t="s">
        <v>11</v>
      </c>
      <c r="C73" s="40">
        <v>1022</v>
      </c>
      <c r="D73" s="207">
        <v>0.755</v>
      </c>
      <c r="E73" s="40">
        <v>771.61</v>
      </c>
      <c r="F73" s="40">
        <v>987</v>
      </c>
      <c r="G73" s="207">
        <v>0.78400000000000003</v>
      </c>
      <c r="H73" s="40">
        <v>773.80799999999999</v>
      </c>
      <c r="I73" s="40">
        <v>1017</v>
      </c>
      <c r="J73" s="216">
        <v>0.76</v>
      </c>
      <c r="K73" s="40">
        <v>772.92</v>
      </c>
      <c r="L73" s="40">
        <v>972</v>
      </c>
      <c r="M73" s="316">
        <v>0.75099999999999989</v>
      </c>
      <c r="N73" s="40">
        <v>729.97199999999987</v>
      </c>
      <c r="O73" s="317">
        <v>2.1979999999999791</v>
      </c>
      <c r="P73" s="317">
        <v>-0.88800000000003365</v>
      </c>
      <c r="Q73" s="293">
        <v>-42.948000000000093</v>
      </c>
      <c r="R73" s="292">
        <v>-5.5565905915230675E-2</v>
      </c>
      <c r="S73" s="113"/>
    </row>
    <row r="74" spans="1:19" x14ac:dyDescent="0.25">
      <c r="A74" s="295"/>
      <c r="B74" s="209" t="s">
        <v>29</v>
      </c>
      <c r="C74" s="211">
        <v>717</v>
      </c>
      <c r="D74" s="210">
        <v>0.78400000000000003</v>
      </c>
      <c r="E74" s="211">
        <v>562.12800000000004</v>
      </c>
      <c r="F74" s="211">
        <v>718</v>
      </c>
      <c r="G74" s="210">
        <v>0.76200000000000001</v>
      </c>
      <c r="H74" s="211">
        <v>547.11599999999999</v>
      </c>
      <c r="I74" s="211">
        <v>725</v>
      </c>
      <c r="J74" s="214">
        <v>0.746</v>
      </c>
      <c r="K74" s="211">
        <v>540.85</v>
      </c>
      <c r="L74" s="211">
        <v>693</v>
      </c>
      <c r="M74" s="322">
        <v>0.71400000000000008</v>
      </c>
      <c r="N74" s="211">
        <v>494.80200000000008</v>
      </c>
      <c r="O74" s="323">
        <v>-15.012000000000057</v>
      </c>
      <c r="P74" s="323">
        <v>-6.2659999999999627</v>
      </c>
      <c r="Q74" s="288">
        <v>-46.047999999999945</v>
      </c>
      <c r="R74" s="287">
        <v>-8.514005731718581E-2</v>
      </c>
      <c r="S74" s="113"/>
    </row>
    <row r="75" spans="1:19" x14ac:dyDescent="0.25">
      <c r="A75" s="294"/>
      <c r="B75" s="206" t="s">
        <v>30</v>
      </c>
      <c r="C75" s="40">
        <v>305</v>
      </c>
      <c r="D75" s="207">
        <v>0.76300000000000001</v>
      </c>
      <c r="E75" s="40">
        <v>232.715</v>
      </c>
      <c r="F75" s="40">
        <v>269</v>
      </c>
      <c r="G75" s="207">
        <v>0.84399999999999997</v>
      </c>
      <c r="H75" s="40">
        <v>227.036</v>
      </c>
      <c r="I75" s="40">
        <v>292</v>
      </c>
      <c r="J75" s="216">
        <v>0.79500000000000004</v>
      </c>
      <c r="K75" s="40">
        <v>232.14000000000001</v>
      </c>
      <c r="L75" s="40">
        <v>279</v>
      </c>
      <c r="M75" s="316">
        <v>0.84200000000000008</v>
      </c>
      <c r="N75" s="40">
        <v>234.91800000000003</v>
      </c>
      <c r="O75" s="317">
        <v>-5.679000000000002</v>
      </c>
      <c r="P75" s="317">
        <v>5.1040000000000134</v>
      </c>
      <c r="Q75" s="293">
        <v>2.77800000000002</v>
      </c>
      <c r="R75" s="292">
        <v>1.1966916515895666E-2</v>
      </c>
      <c r="S75" s="113"/>
    </row>
    <row r="76" spans="1:19" ht="30" x14ac:dyDescent="0.25">
      <c r="A76" s="295" t="s">
        <v>153</v>
      </c>
      <c r="B76" s="209" t="s">
        <v>11</v>
      </c>
      <c r="C76" s="211">
        <v>181</v>
      </c>
      <c r="D76" s="210">
        <v>0.92300000000000004</v>
      </c>
      <c r="E76" s="211">
        <v>167.06300000000002</v>
      </c>
      <c r="F76" s="211">
        <v>189</v>
      </c>
      <c r="G76" s="210">
        <v>0.96799999999999997</v>
      </c>
      <c r="H76" s="211">
        <v>182.952</v>
      </c>
      <c r="I76" s="211">
        <v>199</v>
      </c>
      <c r="J76" s="214">
        <v>0.95499999999999996</v>
      </c>
      <c r="K76" s="211">
        <v>190.04499999999999</v>
      </c>
      <c r="L76" s="211">
        <v>197</v>
      </c>
      <c r="M76" s="322">
        <v>0.95400000000000007</v>
      </c>
      <c r="N76" s="211">
        <v>187.93800000000002</v>
      </c>
      <c r="O76" s="323">
        <v>15.888999999999982</v>
      </c>
      <c r="P76" s="323">
        <v>7.0929999999999893</v>
      </c>
      <c r="Q76" s="288">
        <v>-2.1069999999999709</v>
      </c>
      <c r="R76" s="287">
        <v>-1.1086847851824415E-2</v>
      </c>
      <c r="S76" s="113"/>
    </row>
    <row r="77" spans="1:19" x14ac:dyDescent="0.25">
      <c r="A77" s="294"/>
      <c r="B77" s="206" t="s">
        <v>29</v>
      </c>
      <c r="C77" s="40">
        <v>128</v>
      </c>
      <c r="D77" s="207">
        <v>0.92200000000000004</v>
      </c>
      <c r="E77" s="40">
        <v>118.01600000000001</v>
      </c>
      <c r="F77" s="40">
        <v>140</v>
      </c>
      <c r="G77" s="216">
        <v>0.96399999999999997</v>
      </c>
      <c r="H77" s="40">
        <v>134.96</v>
      </c>
      <c r="I77" s="40">
        <v>139</v>
      </c>
      <c r="J77" s="216">
        <v>0.95699999999999996</v>
      </c>
      <c r="K77" s="40">
        <v>133.023</v>
      </c>
      <c r="L77" s="40">
        <v>141</v>
      </c>
      <c r="M77" s="316">
        <v>0.94299999999999995</v>
      </c>
      <c r="N77" s="40">
        <v>132.96299999999999</v>
      </c>
      <c r="O77" s="317">
        <v>16.944000000000003</v>
      </c>
      <c r="P77" s="317">
        <v>-1.9370000000000118</v>
      </c>
      <c r="Q77" s="293">
        <v>-6.0000000000002274E-2</v>
      </c>
      <c r="R77" s="292">
        <v>-4.5104981845246517E-4</v>
      </c>
      <c r="S77" s="113"/>
    </row>
    <row r="78" spans="1:19" x14ac:dyDescent="0.25">
      <c r="A78" s="295"/>
      <c r="B78" s="209" t="s">
        <v>30</v>
      </c>
      <c r="C78" s="211">
        <v>53</v>
      </c>
      <c r="D78" s="210">
        <v>0.92500000000000004</v>
      </c>
      <c r="E78" s="211">
        <v>49.025000000000006</v>
      </c>
      <c r="F78" s="211">
        <v>49</v>
      </c>
      <c r="G78" s="210">
        <v>0.98</v>
      </c>
      <c r="H78" s="211">
        <v>48.019999999999996</v>
      </c>
      <c r="I78" s="211">
        <v>60</v>
      </c>
      <c r="J78" s="214">
        <v>0.95</v>
      </c>
      <c r="K78" s="211">
        <v>57</v>
      </c>
      <c r="L78" s="211">
        <v>56</v>
      </c>
      <c r="M78" s="322">
        <v>0.98199999999999998</v>
      </c>
      <c r="N78" s="211">
        <v>54.991999999999997</v>
      </c>
      <c r="O78" s="323">
        <v>-1.0050000000000097</v>
      </c>
      <c r="P78" s="323">
        <v>8.980000000000004</v>
      </c>
      <c r="Q78" s="288">
        <v>-2.0080000000000027</v>
      </c>
      <c r="R78" s="287">
        <v>-3.5228070175438643E-2</v>
      </c>
      <c r="S78" s="113"/>
    </row>
    <row r="79" spans="1:19" x14ac:dyDescent="0.25">
      <c r="A79" s="294" t="s">
        <v>48</v>
      </c>
      <c r="B79" s="206" t="s">
        <v>11</v>
      </c>
      <c r="C79" s="40">
        <v>1498</v>
      </c>
      <c r="D79" s="207">
        <v>0.77500000000000002</v>
      </c>
      <c r="E79" s="40">
        <v>1160.95</v>
      </c>
      <c r="F79" s="40">
        <v>1479</v>
      </c>
      <c r="G79" s="207">
        <v>0.77600000000000002</v>
      </c>
      <c r="H79" s="40">
        <v>1147.704</v>
      </c>
      <c r="I79" s="40">
        <v>1455</v>
      </c>
      <c r="J79" s="216">
        <v>0.75700000000000001</v>
      </c>
      <c r="K79" s="40">
        <v>1101.4349999999999</v>
      </c>
      <c r="L79" s="40">
        <v>1021</v>
      </c>
      <c r="M79" s="316">
        <v>0.72199999999999998</v>
      </c>
      <c r="N79" s="40">
        <v>737.16199999999992</v>
      </c>
      <c r="O79" s="317">
        <v>-13.246000000000095</v>
      </c>
      <c r="P79" s="317">
        <v>-46.269000000000005</v>
      </c>
      <c r="Q79" s="293">
        <v>-364.27300000000002</v>
      </c>
      <c r="R79" s="292">
        <v>-0.33072582585445354</v>
      </c>
      <c r="S79" s="113"/>
    </row>
    <row r="80" spans="1:19" x14ac:dyDescent="0.25">
      <c r="A80" s="295"/>
      <c r="B80" s="209" t="s">
        <v>29</v>
      </c>
      <c r="C80" s="211">
        <v>934</v>
      </c>
      <c r="D80" s="210">
        <v>0.76200000000000001</v>
      </c>
      <c r="E80" s="211">
        <v>711.70799999999997</v>
      </c>
      <c r="F80" s="211">
        <v>854</v>
      </c>
      <c r="G80" s="210">
        <v>0.749</v>
      </c>
      <c r="H80" s="211">
        <v>639.64599999999996</v>
      </c>
      <c r="I80" s="211">
        <v>905</v>
      </c>
      <c r="J80" s="214">
        <v>0.72199999999999998</v>
      </c>
      <c r="K80" s="211">
        <v>653.41</v>
      </c>
      <c r="L80" s="211">
        <v>611</v>
      </c>
      <c r="M80" s="322">
        <v>0.72199999999999998</v>
      </c>
      <c r="N80" s="211">
        <v>441.142</v>
      </c>
      <c r="O80" s="323">
        <v>-72.062000000000012</v>
      </c>
      <c r="P80" s="323">
        <v>13.76400000000001</v>
      </c>
      <c r="Q80" s="288">
        <v>-212.26799999999997</v>
      </c>
      <c r="R80" s="287">
        <v>-0.32486187845303865</v>
      </c>
      <c r="S80" s="113"/>
    </row>
    <row r="81" spans="1:19" x14ac:dyDescent="0.25">
      <c r="A81" s="294"/>
      <c r="B81" s="206" t="s">
        <v>30</v>
      </c>
      <c r="C81" s="40">
        <v>564</v>
      </c>
      <c r="D81" s="207">
        <v>0.79600000000000004</v>
      </c>
      <c r="E81" s="40">
        <v>448.94400000000002</v>
      </c>
      <c r="F81" s="40">
        <v>625</v>
      </c>
      <c r="G81" s="207">
        <v>0.81299999999999994</v>
      </c>
      <c r="H81" s="40">
        <v>508.12499999999994</v>
      </c>
      <c r="I81" s="40">
        <v>550</v>
      </c>
      <c r="J81" s="216">
        <v>0.81499999999999995</v>
      </c>
      <c r="K81" s="40">
        <v>448.24999999999994</v>
      </c>
      <c r="L81" s="40">
        <v>410</v>
      </c>
      <c r="M81" s="316">
        <v>0.72199999999999998</v>
      </c>
      <c r="N81" s="40">
        <v>296.02</v>
      </c>
      <c r="O81" s="317">
        <v>59.180999999999926</v>
      </c>
      <c r="P81" s="317">
        <v>-59.875</v>
      </c>
      <c r="Q81" s="293">
        <v>-152.22999999999996</v>
      </c>
      <c r="R81" s="292">
        <v>-0.33960959286112657</v>
      </c>
      <c r="S81" s="113"/>
    </row>
    <row r="82" spans="1:19" x14ac:dyDescent="0.25">
      <c r="A82" s="295" t="s">
        <v>49</v>
      </c>
      <c r="B82" s="209" t="s">
        <v>11</v>
      </c>
      <c r="C82" s="211">
        <v>3328</v>
      </c>
      <c r="D82" s="212">
        <v>0.87</v>
      </c>
      <c r="E82" s="211">
        <v>2895.36</v>
      </c>
      <c r="F82" s="211">
        <v>3376</v>
      </c>
      <c r="G82" s="210">
        <v>0.871</v>
      </c>
      <c r="H82" s="211">
        <v>2940.4960000000001</v>
      </c>
      <c r="I82" s="211">
        <v>3129</v>
      </c>
      <c r="J82" s="214">
        <v>0.88100000000000001</v>
      </c>
      <c r="K82" s="211">
        <v>2756.6489999999999</v>
      </c>
      <c r="L82" s="211">
        <v>2964</v>
      </c>
      <c r="M82" s="322">
        <v>0.88500000000000001</v>
      </c>
      <c r="N82" s="211">
        <v>2623.14</v>
      </c>
      <c r="O82" s="323">
        <v>45.135999999999967</v>
      </c>
      <c r="P82" s="323">
        <v>-183.84700000000021</v>
      </c>
      <c r="Q82" s="288">
        <v>-133.50900000000001</v>
      </c>
      <c r="R82" s="287">
        <v>-4.8431628401004269E-2</v>
      </c>
      <c r="S82" s="113"/>
    </row>
    <row r="83" spans="1:19" x14ac:dyDescent="0.25">
      <c r="A83" s="294"/>
      <c r="B83" s="206" t="s">
        <v>29</v>
      </c>
      <c r="C83" s="40">
        <v>1946</v>
      </c>
      <c r="D83" s="207">
        <v>0.85899999999999999</v>
      </c>
      <c r="E83" s="40">
        <v>1671.614</v>
      </c>
      <c r="F83" s="40">
        <v>1920</v>
      </c>
      <c r="G83" s="207">
        <v>0.85599999999999998</v>
      </c>
      <c r="H83" s="40">
        <v>1643.52</v>
      </c>
      <c r="I83" s="40">
        <v>1747</v>
      </c>
      <c r="J83" s="216">
        <v>0.86399999999999999</v>
      </c>
      <c r="K83" s="40">
        <v>1509.4079999999999</v>
      </c>
      <c r="L83" s="40">
        <v>1766</v>
      </c>
      <c r="M83" s="316">
        <v>0.871</v>
      </c>
      <c r="N83" s="40">
        <v>1538.1859999999999</v>
      </c>
      <c r="O83" s="317">
        <v>-28.094000000000051</v>
      </c>
      <c r="P83" s="317">
        <v>-134.11200000000008</v>
      </c>
      <c r="Q83" s="293">
        <v>28.77800000000002</v>
      </c>
      <c r="R83" s="292">
        <v>1.9065752930950426E-2</v>
      </c>
      <c r="S83" s="113"/>
    </row>
    <row r="84" spans="1:19" x14ac:dyDescent="0.25">
      <c r="A84" s="295"/>
      <c r="B84" s="209" t="s">
        <v>30</v>
      </c>
      <c r="C84" s="211">
        <v>1382</v>
      </c>
      <c r="D84" s="210">
        <v>0.88700000000000001</v>
      </c>
      <c r="E84" s="211">
        <v>1225.8340000000001</v>
      </c>
      <c r="F84" s="211">
        <v>1456</v>
      </c>
      <c r="G84" s="210">
        <v>0.88900000000000001</v>
      </c>
      <c r="H84" s="211">
        <v>1294.384</v>
      </c>
      <c r="I84" s="211">
        <v>1382</v>
      </c>
      <c r="J84" s="214">
        <v>0.90200000000000002</v>
      </c>
      <c r="K84" s="211">
        <v>1246.5640000000001</v>
      </c>
      <c r="L84" s="211">
        <v>1198</v>
      </c>
      <c r="M84" s="322">
        <v>0.90599999999999992</v>
      </c>
      <c r="N84" s="211">
        <v>1085.3879999999999</v>
      </c>
      <c r="O84" s="323">
        <v>68.549999999999955</v>
      </c>
      <c r="P84" s="323">
        <v>-47.819999999999936</v>
      </c>
      <c r="Q84" s="288">
        <v>-161.17600000000016</v>
      </c>
      <c r="R84" s="287">
        <v>-0.12929620942045505</v>
      </c>
      <c r="S84" s="113"/>
    </row>
    <row r="85" spans="1:19" x14ac:dyDescent="0.25">
      <c r="A85" s="294" t="s">
        <v>50</v>
      </c>
      <c r="B85" s="206" t="s">
        <v>11</v>
      </c>
      <c r="C85" s="40">
        <v>1532</v>
      </c>
      <c r="D85" s="207">
        <v>0.79500000000000004</v>
      </c>
      <c r="E85" s="40">
        <v>1217.94</v>
      </c>
      <c r="F85" s="40">
        <v>1414</v>
      </c>
      <c r="G85" s="207">
        <v>0.80700000000000005</v>
      </c>
      <c r="H85" s="40">
        <v>1141.0980000000002</v>
      </c>
      <c r="I85" s="40">
        <v>1293</v>
      </c>
      <c r="J85" s="216">
        <v>0.80900000000000005</v>
      </c>
      <c r="K85" s="40">
        <v>1046.037</v>
      </c>
      <c r="L85" s="40">
        <v>1242</v>
      </c>
      <c r="M85" s="316">
        <v>0.77500000000000002</v>
      </c>
      <c r="N85" s="40">
        <v>962.55000000000007</v>
      </c>
      <c r="O85" s="317">
        <v>-76.841999999999871</v>
      </c>
      <c r="P85" s="317">
        <v>-95.061000000000149</v>
      </c>
      <c r="Q85" s="293">
        <v>-83.486999999999966</v>
      </c>
      <c r="R85" s="292">
        <v>-7.9812664370380745E-2</v>
      </c>
      <c r="S85" s="113"/>
    </row>
    <row r="86" spans="1:19" x14ac:dyDescent="0.25">
      <c r="A86" s="295"/>
      <c r="B86" s="209" t="s">
        <v>29</v>
      </c>
      <c r="C86" s="211">
        <v>1135</v>
      </c>
      <c r="D86" s="210">
        <v>0.78900000000000003</v>
      </c>
      <c r="E86" s="211">
        <v>895.51499999999999</v>
      </c>
      <c r="F86" s="211">
        <v>1031</v>
      </c>
      <c r="G86" s="210">
        <v>0.78900000000000003</v>
      </c>
      <c r="H86" s="211">
        <v>813.45900000000006</v>
      </c>
      <c r="I86" s="211">
        <v>925</v>
      </c>
      <c r="J86" s="214">
        <v>0.80200000000000005</v>
      </c>
      <c r="K86" s="211">
        <v>741.85</v>
      </c>
      <c r="L86" s="211">
        <v>916</v>
      </c>
      <c r="M86" s="322">
        <v>0.77300000000000002</v>
      </c>
      <c r="N86" s="211">
        <v>708.06799999999998</v>
      </c>
      <c r="O86" s="323">
        <v>-82.055999999999926</v>
      </c>
      <c r="P86" s="323">
        <v>-71.609000000000037</v>
      </c>
      <c r="Q86" s="288">
        <v>-33.782000000000039</v>
      </c>
      <c r="R86" s="287">
        <v>-4.5537507582395415E-2</v>
      </c>
      <c r="S86" s="113"/>
    </row>
    <row r="87" spans="1:19" x14ac:dyDescent="0.25">
      <c r="A87" s="294"/>
      <c r="B87" s="206" t="s">
        <v>30</v>
      </c>
      <c r="C87" s="40">
        <v>397</v>
      </c>
      <c r="D87" s="207">
        <v>0.81100000000000005</v>
      </c>
      <c r="E87" s="40">
        <v>321.96700000000004</v>
      </c>
      <c r="F87" s="40">
        <v>383</v>
      </c>
      <c r="G87" s="207">
        <v>0.85599999999999998</v>
      </c>
      <c r="H87" s="40">
        <v>327.84800000000001</v>
      </c>
      <c r="I87" s="40">
        <v>368</v>
      </c>
      <c r="J87" s="216">
        <v>0.82599999999999996</v>
      </c>
      <c r="K87" s="40">
        <v>303.96799999999996</v>
      </c>
      <c r="L87" s="40">
        <v>326</v>
      </c>
      <c r="M87" s="316">
        <v>0.77900000000000003</v>
      </c>
      <c r="N87" s="40">
        <v>253.95400000000001</v>
      </c>
      <c r="O87" s="317">
        <v>5.8809999999999718</v>
      </c>
      <c r="P87" s="317">
        <v>-23.880000000000052</v>
      </c>
      <c r="Q87" s="293">
        <v>-50.013999999999953</v>
      </c>
      <c r="R87" s="292">
        <v>-0.16453705653226641</v>
      </c>
      <c r="S87" s="113"/>
    </row>
    <row r="88" spans="1:19" x14ac:dyDescent="0.25">
      <c r="A88" s="297" t="s">
        <v>58</v>
      </c>
      <c r="B88" s="298" t="s">
        <v>11</v>
      </c>
      <c r="C88" s="299">
        <v>32390</v>
      </c>
      <c r="D88" s="300">
        <v>0.83</v>
      </c>
      <c r="E88" s="299">
        <v>26883.699999999997</v>
      </c>
      <c r="F88" s="299">
        <v>31828</v>
      </c>
      <c r="G88" s="300">
        <v>0.83399999999999996</v>
      </c>
      <c r="H88" s="299">
        <v>26544.552</v>
      </c>
      <c r="I88" s="299">
        <v>30684</v>
      </c>
      <c r="J88" s="301">
        <v>0.84299999999999997</v>
      </c>
      <c r="K88" s="299">
        <v>25866.611999999997</v>
      </c>
      <c r="L88" s="299">
        <v>29004</v>
      </c>
      <c r="M88" s="333">
        <v>0.84499999999999997</v>
      </c>
      <c r="N88" s="299">
        <v>24508.38</v>
      </c>
      <c r="O88" s="334">
        <v>-339.14799999999741</v>
      </c>
      <c r="P88" s="334">
        <v>-677.94000000000233</v>
      </c>
      <c r="Q88" s="299">
        <v>-1358.2319999999963</v>
      </c>
      <c r="R88" s="302">
        <v>-5.2509080044962846E-2</v>
      </c>
      <c r="S88" s="113"/>
    </row>
    <row r="89" spans="1:19" x14ac:dyDescent="0.25">
      <c r="A89" s="303"/>
      <c r="B89" s="304" t="s">
        <v>29</v>
      </c>
      <c r="C89" s="305">
        <v>14414</v>
      </c>
      <c r="D89" s="55">
        <v>0.81100000000000005</v>
      </c>
      <c r="E89" s="305">
        <v>11689.754000000001</v>
      </c>
      <c r="F89" s="305">
        <v>14085</v>
      </c>
      <c r="G89" s="55">
        <v>0.81499999999999995</v>
      </c>
      <c r="H89" s="305">
        <v>11479.275</v>
      </c>
      <c r="I89" s="305">
        <v>13546</v>
      </c>
      <c r="J89" s="306">
        <v>0.81599999999999995</v>
      </c>
      <c r="K89" s="305">
        <v>11053.536</v>
      </c>
      <c r="L89" s="305">
        <v>12891</v>
      </c>
      <c r="M89" s="329">
        <v>0.82400000000000007</v>
      </c>
      <c r="N89" s="305">
        <v>10622.184000000001</v>
      </c>
      <c r="O89" s="330">
        <v>-210.47900000000118</v>
      </c>
      <c r="P89" s="330">
        <v>-425.73899999999958</v>
      </c>
      <c r="Q89" s="330">
        <v>-431.35199999999895</v>
      </c>
      <c r="R89" s="307">
        <v>-3.9023892444915269E-2</v>
      </c>
      <c r="S89" s="113"/>
    </row>
    <row r="90" spans="1:19" x14ac:dyDescent="0.25">
      <c r="A90" s="308"/>
      <c r="B90" s="298" t="s">
        <v>30</v>
      </c>
      <c r="C90" s="299">
        <v>17976</v>
      </c>
      <c r="D90" s="300">
        <v>0.84599999999999997</v>
      </c>
      <c r="E90" s="299">
        <v>15207.696</v>
      </c>
      <c r="F90" s="299">
        <v>17743</v>
      </c>
      <c r="G90" s="300">
        <v>0.84899999999999998</v>
      </c>
      <c r="H90" s="299">
        <v>15063.806999999999</v>
      </c>
      <c r="I90" s="299">
        <v>17138</v>
      </c>
      <c r="J90" s="301">
        <v>0.86399999999999999</v>
      </c>
      <c r="K90" s="299">
        <v>14807.232</v>
      </c>
      <c r="L90" s="299">
        <v>16113</v>
      </c>
      <c r="M90" s="333">
        <v>0.86199999999999999</v>
      </c>
      <c r="N90" s="299">
        <v>13889.405999999999</v>
      </c>
      <c r="O90" s="334">
        <v>-143.88900000000103</v>
      </c>
      <c r="P90" s="334">
        <v>-256.57499999999891</v>
      </c>
      <c r="Q90" s="299">
        <v>-917.82600000000093</v>
      </c>
      <c r="R90" s="302">
        <v>-6.1984981392876191E-2</v>
      </c>
      <c r="S90" s="113"/>
    </row>
    <row r="92" spans="1:19" s="19" customFormat="1" ht="11.25" x14ac:dyDescent="0.2">
      <c r="A92" s="203" t="s">
        <v>164</v>
      </c>
    </row>
    <row r="93" spans="1:19" s="19" customFormat="1" ht="11.25" x14ac:dyDescent="0.2">
      <c r="A93" s="336" t="s">
        <v>165</v>
      </c>
    </row>
    <row r="94" spans="1:19" s="19" customFormat="1" ht="11.25" x14ac:dyDescent="0.2"/>
    <row r="95" spans="1:19" x14ac:dyDescent="0.25">
      <c r="A95" s="43" t="s">
        <v>8</v>
      </c>
    </row>
  </sheetData>
  <mergeCells count="4">
    <mergeCell ref="I3:K3"/>
    <mergeCell ref="L3:N3"/>
    <mergeCell ref="C3:E3"/>
    <mergeCell ref="F3:H3"/>
  </mergeCells>
  <hyperlinks>
    <hyperlink ref="A95" location="Index!A1" display="Back to index" xr:uid="{E8F6D175-A671-4A57-AD02-E2256C0BABE7}"/>
  </hyperlinks>
  <pageMargins left="0.7" right="0.7" top="0.75" bottom="0.75" header="0.3" footer="0.3"/>
  <pageSetup paperSize="9" orientation="portrait" r:id="rId1"/>
  <ignoredErrors>
    <ignoredError sqref="C3 F3 I3:K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C2EBE-05CD-4873-AC3E-AA184F8C9CF6}">
  <dimension ref="A1:H55"/>
  <sheetViews>
    <sheetView showGridLines="0" workbookViewId="0">
      <selection activeCell="I41" sqref="I41"/>
    </sheetView>
  </sheetViews>
  <sheetFormatPr defaultRowHeight="15" x14ac:dyDescent="0.25"/>
  <cols>
    <col min="1" max="1" width="42" customWidth="1"/>
    <col min="2" max="2" width="23.7109375" customWidth="1"/>
    <col min="3" max="3" width="11.140625" customWidth="1"/>
    <col min="4" max="4" width="11.5703125" bestFit="1" customWidth="1"/>
    <col min="5" max="5" width="11.140625" customWidth="1"/>
    <col min="6" max="6" width="9.7109375" customWidth="1"/>
    <col min="7" max="7" width="11.5703125" customWidth="1"/>
    <col min="8" max="8" width="11.28515625" bestFit="1" customWidth="1"/>
  </cols>
  <sheetData>
    <row r="1" spans="1:7" ht="15.75" customHeight="1" x14ac:dyDescent="0.25">
      <c r="A1" s="21" t="s">
        <v>166</v>
      </c>
      <c r="B1" s="10"/>
      <c r="C1" s="10"/>
      <c r="D1" s="10"/>
      <c r="E1" s="10"/>
    </row>
    <row r="2" spans="1:7" x14ac:dyDescent="0.25">
      <c r="A2" s="10"/>
      <c r="B2" s="10"/>
      <c r="C2" s="10"/>
      <c r="D2" s="10"/>
      <c r="E2" s="10"/>
    </row>
    <row r="3" spans="1:7" ht="45" x14ac:dyDescent="0.25">
      <c r="A3" s="462" t="s">
        <v>43</v>
      </c>
      <c r="B3" s="111" t="s">
        <v>167</v>
      </c>
      <c r="C3" s="111" t="s">
        <v>168</v>
      </c>
      <c r="D3" s="111" t="s">
        <v>169</v>
      </c>
      <c r="E3" s="111" t="s">
        <v>170</v>
      </c>
      <c r="F3" s="455" t="s">
        <v>171</v>
      </c>
    </row>
    <row r="4" spans="1:7" x14ac:dyDescent="0.25">
      <c r="A4" s="47" t="s">
        <v>72</v>
      </c>
      <c r="B4" s="337">
        <v>4052</v>
      </c>
      <c r="C4" s="30">
        <v>0.78010860000000004</v>
      </c>
      <c r="D4" s="337">
        <v>3161.0000472000002</v>
      </c>
      <c r="E4" s="30">
        <v>0.2998519</v>
      </c>
      <c r="F4" s="22">
        <v>1214.9998988</v>
      </c>
      <c r="G4" s="25"/>
    </row>
    <row r="5" spans="1:7" x14ac:dyDescent="0.25">
      <c r="A5" s="52" t="s">
        <v>44</v>
      </c>
      <c r="B5" s="338">
        <v>7305</v>
      </c>
      <c r="C5" s="339">
        <v>0.73429160000000004</v>
      </c>
      <c r="D5" s="340">
        <v>5364.0001380000003</v>
      </c>
      <c r="E5" s="341">
        <v>0.25215609999999999</v>
      </c>
      <c r="F5" s="340">
        <v>1842.0003105000001</v>
      </c>
    </row>
    <row r="6" spans="1:7" x14ac:dyDescent="0.25">
      <c r="A6" s="47" t="s">
        <v>45</v>
      </c>
      <c r="B6" s="337">
        <v>9990</v>
      </c>
      <c r="C6" s="30">
        <v>0.76626629999999996</v>
      </c>
      <c r="D6" s="337">
        <v>7655.0003369999995</v>
      </c>
      <c r="E6" s="30">
        <v>0.28328330000000002</v>
      </c>
      <c r="F6" s="22">
        <v>2830.0001670000001</v>
      </c>
    </row>
    <row r="7" spans="1:7" x14ac:dyDescent="0.25">
      <c r="A7" s="52" t="s">
        <v>172</v>
      </c>
      <c r="B7" s="338">
        <v>4099</v>
      </c>
      <c r="C7" s="339">
        <v>0.68699679999999996</v>
      </c>
      <c r="D7" s="340">
        <v>2815.9998831999997</v>
      </c>
      <c r="E7" s="341">
        <v>0.204928</v>
      </c>
      <c r="F7" s="340">
        <v>839.99987199999998</v>
      </c>
    </row>
    <row r="8" spans="1:7" x14ac:dyDescent="0.25">
      <c r="A8" s="47" t="s">
        <v>173</v>
      </c>
      <c r="B8" s="337">
        <v>2820</v>
      </c>
      <c r="C8" s="30">
        <v>0.61099289999999995</v>
      </c>
      <c r="D8" s="337">
        <v>1722.9999779999998</v>
      </c>
      <c r="E8" s="30">
        <v>0.1429078</v>
      </c>
      <c r="F8" s="22">
        <v>402.99999600000001</v>
      </c>
    </row>
    <row r="9" spans="1:7" x14ac:dyDescent="0.25">
      <c r="A9" s="52" t="s">
        <v>174</v>
      </c>
      <c r="B9" s="338">
        <v>1014</v>
      </c>
      <c r="C9" s="339">
        <v>0.69428009999999996</v>
      </c>
      <c r="D9" s="340">
        <v>704.00002139999992</v>
      </c>
      <c r="E9" s="341">
        <v>0.22386590000000001</v>
      </c>
      <c r="F9" s="340">
        <v>227.00002259999999</v>
      </c>
    </row>
    <row r="10" spans="1:7" x14ac:dyDescent="0.25">
      <c r="A10" s="47" t="s">
        <v>175</v>
      </c>
      <c r="B10" s="337">
        <v>370</v>
      </c>
      <c r="C10" s="30">
        <v>0.81621619999999995</v>
      </c>
      <c r="D10" s="337">
        <v>301.99999399999996</v>
      </c>
      <c r="E10" s="30">
        <v>0.24324319999999999</v>
      </c>
      <c r="F10" s="22">
        <v>89.999983999999998</v>
      </c>
    </row>
    <row r="11" spans="1:7" x14ac:dyDescent="0.25">
      <c r="A11" s="52" t="s">
        <v>49</v>
      </c>
      <c r="B11" s="338">
        <v>18753</v>
      </c>
      <c r="C11" s="339">
        <v>0.74510739999999998</v>
      </c>
      <c r="D11" s="340">
        <v>13972.9990722</v>
      </c>
      <c r="E11" s="341">
        <v>0.33498640000000002</v>
      </c>
      <c r="F11" s="340">
        <v>6281.9999592000004</v>
      </c>
    </row>
    <row r="12" spans="1:7" x14ac:dyDescent="0.25">
      <c r="A12" s="47" t="s">
        <v>50</v>
      </c>
      <c r="B12" s="337">
        <v>8280</v>
      </c>
      <c r="C12" s="30">
        <v>0.75736709999999996</v>
      </c>
      <c r="D12" s="337">
        <v>6270.9995879999997</v>
      </c>
      <c r="E12" s="30">
        <v>0.28019319999999998</v>
      </c>
      <c r="F12" s="22">
        <v>2319.9996959999999</v>
      </c>
    </row>
    <row r="13" spans="1:7" x14ac:dyDescent="0.25">
      <c r="A13" s="340" t="s">
        <v>176</v>
      </c>
      <c r="B13" s="340">
        <v>56683</v>
      </c>
      <c r="C13" s="341">
        <v>0.74041598114073004</v>
      </c>
      <c r="D13" s="340">
        <v>41968.999059000002</v>
      </c>
      <c r="E13" s="341">
        <v>0.28313603560326733</v>
      </c>
      <c r="F13" s="340">
        <v>16048.999906100002</v>
      </c>
    </row>
    <row r="14" spans="1:7" x14ac:dyDescent="0.25">
      <c r="A14" s="342" t="s">
        <v>58</v>
      </c>
      <c r="B14" s="343">
        <v>191951</v>
      </c>
      <c r="C14" s="344">
        <v>0.76800330000000006</v>
      </c>
      <c r="D14" s="343">
        <v>147419.00143830001</v>
      </c>
      <c r="E14" s="344">
        <v>0.28432259999999998</v>
      </c>
      <c r="F14" s="343">
        <v>54576.007392599997</v>
      </c>
    </row>
    <row r="16" spans="1:7" s="19" customFormat="1" ht="11.25" x14ac:dyDescent="0.2">
      <c r="A16" s="19" t="s">
        <v>238</v>
      </c>
    </row>
    <row r="18" spans="1:8" ht="30" x14ac:dyDescent="0.25">
      <c r="A18" s="480" t="s">
        <v>43</v>
      </c>
      <c r="B18" s="480"/>
      <c r="C18" s="481">
        <v>2015</v>
      </c>
      <c r="D18" s="481">
        <v>2016</v>
      </c>
      <c r="E18" s="489">
        <v>2017</v>
      </c>
      <c r="F18" s="489">
        <v>2018</v>
      </c>
      <c r="G18" s="489" t="s">
        <v>71</v>
      </c>
    </row>
    <row r="19" spans="1:8" x14ac:dyDescent="0.25">
      <c r="A19" s="345" t="s">
        <v>72</v>
      </c>
      <c r="B19" s="346" t="s">
        <v>177</v>
      </c>
      <c r="C19" s="337">
        <v>3025</v>
      </c>
      <c r="D19" s="337">
        <v>3965</v>
      </c>
      <c r="E19" s="347">
        <v>4099</v>
      </c>
      <c r="F19" s="337">
        <v>4052</v>
      </c>
      <c r="G19" s="348">
        <v>-47</v>
      </c>
      <c r="H19" s="50"/>
    </row>
    <row r="20" spans="1:8" x14ac:dyDescent="0.25">
      <c r="A20" s="349"/>
      <c r="B20" s="350" t="s">
        <v>170</v>
      </c>
      <c r="C20" s="498">
        <v>0.42842980000000003</v>
      </c>
      <c r="D20" s="499">
        <v>0.30567470000000002</v>
      </c>
      <c r="E20" s="500">
        <v>0.30812390000000001</v>
      </c>
      <c r="F20" s="500">
        <v>0.2998519</v>
      </c>
      <c r="G20" s="351" t="s">
        <v>77</v>
      </c>
    </row>
    <row r="21" spans="1:8" x14ac:dyDescent="0.25">
      <c r="A21" s="345"/>
      <c r="B21" s="346" t="s">
        <v>171</v>
      </c>
      <c r="C21" s="337">
        <v>1296</v>
      </c>
      <c r="D21" s="337">
        <v>1212</v>
      </c>
      <c r="E21" s="352">
        <v>1263</v>
      </c>
      <c r="F21" s="352">
        <v>1214.9998988</v>
      </c>
      <c r="G21" s="348">
        <v>-48.000101200000017</v>
      </c>
      <c r="H21" s="50"/>
    </row>
    <row r="22" spans="1:8" x14ac:dyDescent="0.25">
      <c r="A22" s="353" t="s">
        <v>44</v>
      </c>
      <c r="B22" s="354" t="s">
        <v>177</v>
      </c>
      <c r="C22" s="340">
        <v>2572</v>
      </c>
      <c r="D22" s="340">
        <v>7493</v>
      </c>
      <c r="E22" s="338">
        <v>7574</v>
      </c>
      <c r="F22" s="338">
        <v>7305</v>
      </c>
      <c r="G22" s="355">
        <v>-269</v>
      </c>
      <c r="H22" s="50"/>
    </row>
    <row r="23" spans="1:8" x14ac:dyDescent="0.25">
      <c r="A23" s="356"/>
      <c r="B23" s="357" t="s">
        <v>170</v>
      </c>
      <c r="C23" s="501">
        <v>0.26321929999999999</v>
      </c>
      <c r="D23" s="502">
        <v>0.24009079999999999</v>
      </c>
      <c r="E23" s="503">
        <v>0.27000259999999998</v>
      </c>
      <c r="F23" s="503">
        <v>0.25215609999999999</v>
      </c>
      <c r="G23" s="358" t="s">
        <v>178</v>
      </c>
    </row>
    <row r="24" spans="1:8" x14ac:dyDescent="0.25">
      <c r="A24" s="353"/>
      <c r="B24" s="359" t="s">
        <v>171</v>
      </c>
      <c r="C24" s="360">
        <v>677</v>
      </c>
      <c r="D24" s="340">
        <v>1799</v>
      </c>
      <c r="E24" s="361">
        <v>2045</v>
      </c>
      <c r="F24" s="361">
        <v>1842.0003105000001</v>
      </c>
      <c r="G24" s="355">
        <v>-202.99968949999993</v>
      </c>
      <c r="H24" s="50"/>
    </row>
    <row r="25" spans="1:8" x14ac:dyDescent="0.25">
      <c r="A25" s="345" t="s">
        <v>45</v>
      </c>
      <c r="B25" s="346" t="s">
        <v>177</v>
      </c>
      <c r="C25" s="337">
        <v>4020</v>
      </c>
      <c r="D25" s="337">
        <v>10077</v>
      </c>
      <c r="E25" s="347">
        <v>10134</v>
      </c>
      <c r="F25" s="337">
        <v>9990</v>
      </c>
      <c r="G25" s="348">
        <v>-144</v>
      </c>
      <c r="H25" s="50"/>
    </row>
    <row r="26" spans="1:8" x14ac:dyDescent="0.25">
      <c r="A26" s="349"/>
      <c r="B26" s="350" t="s">
        <v>170</v>
      </c>
      <c r="C26" s="498">
        <v>0.22014929999999999</v>
      </c>
      <c r="D26" s="499">
        <v>0.29582219999999998</v>
      </c>
      <c r="E26" s="500">
        <v>0.30264459999999999</v>
      </c>
      <c r="F26" s="500">
        <v>0.28328330000000002</v>
      </c>
      <c r="G26" s="362" t="s">
        <v>179</v>
      </c>
      <c r="H26" s="158"/>
    </row>
    <row r="27" spans="1:8" x14ac:dyDescent="0.25">
      <c r="A27" s="345"/>
      <c r="B27" s="346" t="s">
        <v>171</v>
      </c>
      <c r="C27" s="337">
        <v>885</v>
      </c>
      <c r="D27" s="337">
        <v>2981</v>
      </c>
      <c r="E27" s="352">
        <v>3067</v>
      </c>
      <c r="F27" s="352">
        <v>2830.0001670000001</v>
      </c>
      <c r="G27" s="348">
        <v>-236.99983299999985</v>
      </c>
      <c r="H27" s="50"/>
    </row>
    <row r="28" spans="1:8" x14ac:dyDescent="0.25">
      <c r="A28" s="349" t="s">
        <v>172</v>
      </c>
      <c r="B28" s="354" t="s">
        <v>177</v>
      </c>
      <c r="C28" s="340">
        <v>1182</v>
      </c>
      <c r="D28" s="340">
        <v>4454</v>
      </c>
      <c r="E28" s="338">
        <v>4476</v>
      </c>
      <c r="F28" s="338">
        <v>4099</v>
      </c>
      <c r="G28" s="355">
        <v>-377</v>
      </c>
      <c r="H28" s="50"/>
    </row>
    <row r="29" spans="1:8" x14ac:dyDescent="0.25">
      <c r="A29" s="345"/>
      <c r="B29" s="363" t="s">
        <v>170</v>
      </c>
      <c r="C29" s="504">
        <v>0.16074450000000001</v>
      </c>
      <c r="D29" s="502">
        <v>0.1989223</v>
      </c>
      <c r="E29" s="503">
        <v>0.1907954</v>
      </c>
      <c r="F29" s="233">
        <v>0.204928</v>
      </c>
      <c r="G29" s="358" t="s">
        <v>120</v>
      </c>
    </row>
    <row r="30" spans="1:8" x14ac:dyDescent="0.25">
      <c r="A30" s="349"/>
      <c r="B30" s="354" t="s">
        <v>171</v>
      </c>
      <c r="C30" s="340">
        <v>190</v>
      </c>
      <c r="D30" s="340">
        <v>886</v>
      </c>
      <c r="E30" s="361">
        <v>854</v>
      </c>
      <c r="F30" s="361">
        <v>839.99987199999998</v>
      </c>
      <c r="G30" s="355">
        <v>-14.000128000000018</v>
      </c>
      <c r="H30" s="50"/>
    </row>
    <row r="31" spans="1:8" x14ac:dyDescent="0.25">
      <c r="A31" s="345" t="s">
        <v>173</v>
      </c>
      <c r="B31" s="346" t="s">
        <v>177</v>
      </c>
      <c r="C31" s="337">
        <v>2224</v>
      </c>
      <c r="D31" s="337">
        <v>3078</v>
      </c>
      <c r="E31" s="347">
        <v>3021</v>
      </c>
      <c r="F31" s="337">
        <v>2820</v>
      </c>
      <c r="G31" s="348">
        <v>-201</v>
      </c>
      <c r="H31" s="50"/>
    </row>
    <row r="32" spans="1:8" x14ac:dyDescent="0.25">
      <c r="A32" s="349"/>
      <c r="B32" s="350" t="s">
        <v>170</v>
      </c>
      <c r="C32" s="498">
        <v>0.18705040000000001</v>
      </c>
      <c r="D32" s="499">
        <v>0.1419753</v>
      </c>
      <c r="E32" s="500">
        <v>0.1406819</v>
      </c>
      <c r="F32" s="500">
        <v>0.1429078</v>
      </c>
      <c r="G32" s="362" t="s">
        <v>114</v>
      </c>
    </row>
    <row r="33" spans="1:8" x14ac:dyDescent="0.25">
      <c r="A33" s="345"/>
      <c r="B33" s="346" t="s">
        <v>171</v>
      </c>
      <c r="C33" s="337">
        <v>416</v>
      </c>
      <c r="D33" s="337">
        <v>437</v>
      </c>
      <c r="E33" s="352">
        <v>425</v>
      </c>
      <c r="F33" s="352">
        <v>402.99999600000001</v>
      </c>
      <c r="G33" s="348">
        <v>-22.00000399999999</v>
      </c>
      <c r="H33" s="50"/>
    </row>
    <row r="34" spans="1:8" x14ac:dyDescent="0.25">
      <c r="A34" s="349" t="s">
        <v>174</v>
      </c>
      <c r="B34" s="354" t="s">
        <v>177</v>
      </c>
      <c r="C34" s="340">
        <v>881</v>
      </c>
      <c r="D34" s="340">
        <v>1029</v>
      </c>
      <c r="E34" s="338">
        <v>1126</v>
      </c>
      <c r="F34" s="338">
        <v>1014</v>
      </c>
      <c r="G34" s="355">
        <v>-112</v>
      </c>
      <c r="H34" s="50"/>
    </row>
    <row r="35" spans="1:8" x14ac:dyDescent="0.25">
      <c r="A35" s="345"/>
      <c r="B35" s="363" t="s">
        <v>170</v>
      </c>
      <c r="C35" s="504">
        <v>0.25879679999999999</v>
      </c>
      <c r="D35" s="502">
        <v>0.21865889999999999</v>
      </c>
      <c r="E35" s="503">
        <v>0.1776199</v>
      </c>
      <c r="F35" s="233">
        <v>0.22386590000000001</v>
      </c>
      <c r="G35" s="358" t="s">
        <v>180</v>
      </c>
    </row>
    <row r="36" spans="1:8" x14ac:dyDescent="0.25">
      <c r="A36" s="349"/>
      <c r="B36" s="354" t="s">
        <v>171</v>
      </c>
      <c r="C36" s="340">
        <v>228</v>
      </c>
      <c r="D36" s="340">
        <v>225</v>
      </c>
      <c r="E36" s="361">
        <v>200</v>
      </c>
      <c r="F36" s="361">
        <v>227.00002259999999</v>
      </c>
      <c r="G36" s="355">
        <v>27.000022599999994</v>
      </c>
      <c r="H36" s="50"/>
    </row>
    <row r="37" spans="1:8" x14ac:dyDescent="0.25">
      <c r="A37" s="345" t="s">
        <v>175</v>
      </c>
      <c r="B37" s="346" t="s">
        <v>177</v>
      </c>
      <c r="C37" s="337">
        <v>213</v>
      </c>
      <c r="D37" s="337">
        <v>305</v>
      </c>
      <c r="E37" s="347">
        <v>282</v>
      </c>
      <c r="F37" s="337">
        <v>370</v>
      </c>
      <c r="G37" s="348">
        <v>88</v>
      </c>
      <c r="H37" s="50"/>
    </row>
    <row r="38" spans="1:8" x14ac:dyDescent="0.25">
      <c r="A38" s="349"/>
      <c r="B38" s="350" t="s">
        <v>170</v>
      </c>
      <c r="C38" s="499">
        <v>0.4835681</v>
      </c>
      <c r="D38" s="499">
        <v>0.33442620000000001</v>
      </c>
      <c r="E38" s="500">
        <v>0.39361699999999999</v>
      </c>
      <c r="F38" s="500">
        <v>0.24324319999999999</v>
      </c>
      <c r="G38" s="362" t="s">
        <v>181</v>
      </c>
    </row>
    <row r="39" spans="1:8" x14ac:dyDescent="0.25">
      <c r="A39" s="345"/>
      <c r="B39" s="346" t="s">
        <v>171</v>
      </c>
      <c r="C39" s="337">
        <v>103</v>
      </c>
      <c r="D39" s="337">
        <v>102</v>
      </c>
      <c r="E39" s="352">
        <v>111</v>
      </c>
      <c r="F39" s="352">
        <v>89.999983999999998</v>
      </c>
      <c r="G39" s="348">
        <v>-21.000016000000002</v>
      </c>
      <c r="H39" s="50"/>
    </row>
    <row r="40" spans="1:8" x14ac:dyDescent="0.25">
      <c r="A40" s="349" t="s">
        <v>49</v>
      </c>
      <c r="B40" s="354" t="s">
        <v>177</v>
      </c>
      <c r="C40" s="340">
        <v>10220</v>
      </c>
      <c r="D40" s="340">
        <v>18868</v>
      </c>
      <c r="E40" s="338">
        <v>18861</v>
      </c>
      <c r="F40" s="338">
        <v>18753</v>
      </c>
      <c r="G40" s="355">
        <v>-108</v>
      </c>
      <c r="H40" s="50"/>
    </row>
    <row r="41" spans="1:8" x14ac:dyDescent="0.25">
      <c r="A41" s="345"/>
      <c r="B41" s="363" t="s">
        <v>170</v>
      </c>
      <c r="C41" s="504">
        <v>0.19716239999999999</v>
      </c>
      <c r="D41" s="502">
        <v>0.30798179999999997</v>
      </c>
      <c r="E41" s="503">
        <v>0.3138222</v>
      </c>
      <c r="F41" s="233">
        <v>0.33498640000000002</v>
      </c>
      <c r="G41" s="358" t="s">
        <v>182</v>
      </c>
    </row>
    <row r="42" spans="1:8" x14ac:dyDescent="0.25">
      <c r="A42" s="349"/>
      <c r="B42" s="354" t="s">
        <v>171</v>
      </c>
      <c r="C42" s="340">
        <v>2015</v>
      </c>
      <c r="D42" s="340">
        <v>5811</v>
      </c>
      <c r="E42" s="361">
        <v>5919</v>
      </c>
      <c r="F42" s="361">
        <v>6281.9999592000004</v>
      </c>
      <c r="G42" s="355">
        <v>362.99995920000038</v>
      </c>
      <c r="H42" s="50"/>
    </row>
    <row r="43" spans="1:8" x14ac:dyDescent="0.25">
      <c r="A43" s="345" t="s">
        <v>50</v>
      </c>
      <c r="B43" s="346" t="s">
        <v>177</v>
      </c>
      <c r="C43" s="337">
        <v>3662</v>
      </c>
      <c r="D43" s="337">
        <v>9131</v>
      </c>
      <c r="E43" s="347">
        <v>8955</v>
      </c>
      <c r="F43" s="337">
        <v>8280</v>
      </c>
      <c r="G43" s="348">
        <v>-675</v>
      </c>
      <c r="H43" s="50"/>
    </row>
    <row r="44" spans="1:8" x14ac:dyDescent="0.25">
      <c r="A44" s="349"/>
      <c r="B44" s="350" t="s">
        <v>170</v>
      </c>
      <c r="C44" s="499">
        <v>0.2353905</v>
      </c>
      <c r="D44" s="499">
        <v>0.27959699999999998</v>
      </c>
      <c r="E44" s="500">
        <v>0.28140700000000002</v>
      </c>
      <c r="F44" s="500">
        <v>0.28019319999999998</v>
      </c>
      <c r="G44" s="362" t="s">
        <v>183</v>
      </c>
    </row>
    <row r="45" spans="1:8" x14ac:dyDescent="0.25">
      <c r="A45" s="345"/>
      <c r="B45" s="346" t="s">
        <v>171</v>
      </c>
      <c r="C45" s="337">
        <v>862</v>
      </c>
      <c r="D45" s="337">
        <v>2553</v>
      </c>
      <c r="E45" s="352">
        <v>2520</v>
      </c>
      <c r="F45" s="22">
        <v>2319.9996959999999</v>
      </c>
      <c r="G45" s="348">
        <v>-200.00030400000014</v>
      </c>
      <c r="H45" s="50"/>
    </row>
    <row r="46" spans="1:8" x14ac:dyDescent="0.25">
      <c r="A46" s="364" t="s">
        <v>176</v>
      </c>
      <c r="B46" s="365" t="s">
        <v>177</v>
      </c>
      <c r="C46" s="366">
        <v>27999</v>
      </c>
      <c r="D46" s="366">
        <v>58400</v>
      </c>
      <c r="E46" s="366">
        <v>58528</v>
      </c>
      <c r="F46" s="366">
        <v>56683</v>
      </c>
      <c r="G46" s="367">
        <v>-1845</v>
      </c>
      <c r="H46" s="50"/>
    </row>
    <row r="47" spans="1:8" x14ac:dyDescent="0.25">
      <c r="A47" s="368"/>
      <c r="B47" s="369" t="s">
        <v>170</v>
      </c>
      <c r="C47" s="505">
        <v>0.23829422479374263</v>
      </c>
      <c r="D47" s="505">
        <v>0.27407534246575344</v>
      </c>
      <c r="E47" s="505">
        <v>0.28027610716238383</v>
      </c>
      <c r="F47" s="505">
        <v>0.28313603560326733</v>
      </c>
      <c r="G47" s="145" t="s">
        <v>184</v>
      </c>
    </row>
    <row r="48" spans="1:8" x14ac:dyDescent="0.25">
      <c r="A48" s="364"/>
      <c r="B48" s="365" t="s">
        <v>171</v>
      </c>
      <c r="C48" s="366">
        <v>6672</v>
      </c>
      <c r="D48" s="366">
        <v>16006</v>
      </c>
      <c r="E48" s="366">
        <v>16404</v>
      </c>
      <c r="F48" s="366">
        <v>16048.999906100002</v>
      </c>
      <c r="G48" s="367">
        <v>-355.00009389999832</v>
      </c>
      <c r="H48" s="50"/>
    </row>
    <row r="49" spans="1:8" x14ac:dyDescent="0.25">
      <c r="A49" s="368" t="s">
        <v>58</v>
      </c>
      <c r="B49" s="370" t="s">
        <v>177</v>
      </c>
      <c r="C49" s="371">
        <v>107295</v>
      </c>
      <c r="D49" s="371">
        <v>197774</v>
      </c>
      <c r="E49" s="371">
        <v>194813</v>
      </c>
      <c r="F49" s="371">
        <v>191951</v>
      </c>
      <c r="G49" s="372">
        <v>-2862</v>
      </c>
      <c r="H49" s="50"/>
    </row>
    <row r="50" spans="1:8" x14ac:dyDescent="0.25">
      <c r="A50" s="373"/>
      <c r="B50" s="374" t="s">
        <v>170</v>
      </c>
      <c r="C50" s="506">
        <v>0.29349920000000002</v>
      </c>
      <c r="D50" s="507">
        <v>0.29168650000000002</v>
      </c>
      <c r="E50" s="507">
        <v>0.28714200000000001</v>
      </c>
      <c r="F50" s="507">
        <v>0.28432259999999998</v>
      </c>
      <c r="G50" s="375" t="s">
        <v>185</v>
      </c>
    </row>
    <row r="51" spans="1:8" x14ac:dyDescent="0.25">
      <c r="A51" s="368"/>
      <c r="B51" s="370" t="s">
        <v>171</v>
      </c>
      <c r="C51" s="371">
        <v>31491</v>
      </c>
      <c r="D51" s="371">
        <v>57688</v>
      </c>
      <c r="E51" s="371">
        <v>55939</v>
      </c>
      <c r="F51" s="371">
        <v>54576.007392599997</v>
      </c>
      <c r="G51" s="372">
        <v>-1362.9926074000032</v>
      </c>
      <c r="H51" s="50"/>
    </row>
    <row r="52" spans="1:8" x14ac:dyDescent="0.25">
      <c r="A52" s="19" t="s">
        <v>99</v>
      </c>
      <c r="C52" s="371"/>
      <c r="D52" s="371"/>
      <c r="E52" s="371"/>
      <c r="F52" s="371"/>
      <c r="G52" s="371"/>
    </row>
    <row r="54" spans="1:8" x14ac:dyDescent="0.25">
      <c r="A54" s="43" t="s">
        <v>8</v>
      </c>
    </row>
    <row r="55" spans="1:8" x14ac:dyDescent="0.25">
      <c r="H55" s="368"/>
    </row>
  </sheetData>
  <hyperlinks>
    <hyperlink ref="A54" location="Index!A1" display="Back to index" xr:uid="{BDFBED71-821B-4362-9809-37D3A03B85CD}"/>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5293-210B-46C3-9DA7-78B6CF367162}">
  <dimension ref="A1:G47"/>
  <sheetViews>
    <sheetView showGridLines="0" zoomScaleNormal="100" workbookViewId="0">
      <selection activeCell="A15" sqref="A15"/>
    </sheetView>
  </sheetViews>
  <sheetFormatPr defaultColWidth="8.85546875" defaultRowHeight="15" x14ac:dyDescent="0.25"/>
  <cols>
    <col min="1" max="1" width="25.140625" style="10" customWidth="1"/>
    <col min="2" max="2" width="19.85546875" style="10" customWidth="1"/>
    <col min="3" max="3" width="16.42578125" style="10" customWidth="1"/>
    <col min="4" max="5" width="13.85546875" style="10" customWidth="1"/>
    <col min="6" max="6" width="11.85546875" style="10" customWidth="1"/>
    <col min="7" max="7" width="11.28515625" style="10" customWidth="1"/>
    <col min="8" max="16384" width="8.85546875" style="10"/>
  </cols>
  <sheetData>
    <row r="1" spans="1:7" x14ac:dyDescent="0.25">
      <c r="A1" s="21" t="s">
        <v>186</v>
      </c>
    </row>
    <row r="3" spans="1:7" ht="30" x14ac:dyDescent="0.25">
      <c r="A3" s="462" t="s">
        <v>43</v>
      </c>
      <c r="B3" s="111" t="s">
        <v>167</v>
      </c>
      <c r="C3" s="111" t="s">
        <v>168</v>
      </c>
      <c r="D3" s="111" t="s">
        <v>169</v>
      </c>
      <c r="E3" s="111" t="s">
        <v>170</v>
      </c>
      <c r="F3" s="455" t="s">
        <v>171</v>
      </c>
    </row>
    <row r="4" spans="1:7" x14ac:dyDescent="0.25">
      <c r="A4" s="47" t="s">
        <v>44</v>
      </c>
      <c r="B4" s="25">
        <v>2319</v>
      </c>
      <c r="C4" s="376">
        <v>0.74471759999999998</v>
      </c>
      <c r="D4" s="25">
        <v>1727</v>
      </c>
      <c r="E4" s="376">
        <v>0.2354463</v>
      </c>
      <c r="F4" s="25">
        <v>546</v>
      </c>
    </row>
    <row r="5" spans="1:7" x14ac:dyDescent="0.25">
      <c r="A5" s="52" t="s">
        <v>45</v>
      </c>
      <c r="B5" s="377">
        <v>2591</v>
      </c>
      <c r="C5" s="378">
        <v>0.82246240000000004</v>
      </c>
      <c r="D5" s="377">
        <v>2131</v>
      </c>
      <c r="E5" s="378">
        <v>0.31455040000000001</v>
      </c>
      <c r="F5" s="377">
        <v>815</v>
      </c>
    </row>
    <row r="6" spans="1:7" x14ac:dyDescent="0.25">
      <c r="A6" s="47" t="s">
        <v>172</v>
      </c>
      <c r="B6" s="25">
        <v>636</v>
      </c>
      <c r="C6" s="376">
        <v>0.71383649999999998</v>
      </c>
      <c r="D6" s="25">
        <v>454</v>
      </c>
      <c r="E6" s="376">
        <v>0.22169810000000001</v>
      </c>
      <c r="F6" s="25">
        <v>141</v>
      </c>
    </row>
    <row r="7" spans="1:7" x14ac:dyDescent="0.25">
      <c r="A7" s="52" t="s">
        <v>173</v>
      </c>
      <c r="B7" s="377">
        <v>93</v>
      </c>
      <c r="C7" s="378">
        <v>0.53763439999999996</v>
      </c>
      <c r="D7" s="377">
        <v>50</v>
      </c>
      <c r="E7" s="378">
        <v>7.5268799999999997E-2</v>
      </c>
      <c r="F7" s="377">
        <v>7</v>
      </c>
    </row>
    <row r="8" spans="1:7" x14ac:dyDescent="0.25">
      <c r="A8" s="47" t="s">
        <v>174</v>
      </c>
      <c r="B8" s="25">
        <v>59</v>
      </c>
      <c r="C8" s="376">
        <v>0.67796610000000002</v>
      </c>
      <c r="D8" s="25">
        <v>40</v>
      </c>
      <c r="E8" s="376">
        <v>0.1355932</v>
      </c>
      <c r="F8" s="25">
        <v>8</v>
      </c>
    </row>
    <row r="9" spans="1:7" x14ac:dyDescent="0.25">
      <c r="A9" s="52" t="s">
        <v>49</v>
      </c>
      <c r="B9" s="377">
        <v>3683</v>
      </c>
      <c r="C9" s="378">
        <v>0.74694539999999998</v>
      </c>
      <c r="D9" s="377">
        <v>2751</v>
      </c>
      <c r="E9" s="378">
        <v>0.37469449999999999</v>
      </c>
      <c r="F9" s="377">
        <v>1380</v>
      </c>
    </row>
    <row r="10" spans="1:7" x14ac:dyDescent="0.25">
      <c r="A10" s="47" t="s">
        <v>187</v>
      </c>
      <c r="B10" s="25">
        <v>304</v>
      </c>
      <c r="C10" s="376">
        <v>0.79934210000000006</v>
      </c>
      <c r="D10" s="25">
        <v>243</v>
      </c>
      <c r="E10" s="376">
        <v>0.5</v>
      </c>
      <c r="F10" s="25">
        <v>152</v>
      </c>
    </row>
    <row r="11" spans="1:7" x14ac:dyDescent="0.25">
      <c r="A11" s="52" t="s">
        <v>50</v>
      </c>
      <c r="B11" s="377">
        <v>1891</v>
      </c>
      <c r="C11" s="378">
        <v>0.7958752</v>
      </c>
      <c r="D11" s="377">
        <v>1505</v>
      </c>
      <c r="E11" s="378">
        <v>0.3056584</v>
      </c>
      <c r="F11" s="377">
        <v>578</v>
      </c>
    </row>
    <row r="12" spans="1:7" s="21" customFormat="1" x14ac:dyDescent="0.25">
      <c r="A12" s="379" t="s">
        <v>176</v>
      </c>
      <c r="B12" s="380">
        <v>11576</v>
      </c>
      <c r="C12" s="381">
        <v>0.7689184519695923</v>
      </c>
      <c r="D12" s="380">
        <v>8901</v>
      </c>
      <c r="E12" s="381">
        <v>0.40748230535894842</v>
      </c>
      <c r="F12" s="380">
        <v>3627</v>
      </c>
    </row>
    <row r="13" spans="1:7" x14ac:dyDescent="0.25">
      <c r="A13" s="45" t="s">
        <v>58</v>
      </c>
      <c r="B13" s="26">
        <v>24331</v>
      </c>
      <c r="C13" s="382">
        <v>0.80494019999999999</v>
      </c>
      <c r="D13" s="26">
        <v>19585</v>
      </c>
      <c r="E13" s="382">
        <v>0.32325019999999999</v>
      </c>
      <c r="F13" s="26">
        <v>7865</v>
      </c>
      <c r="G13" s="46"/>
    </row>
    <row r="15" spans="1:7" x14ac:dyDescent="0.25">
      <c r="A15" s="19" t="s">
        <v>188</v>
      </c>
    </row>
    <row r="16" spans="1:7" x14ac:dyDescent="0.25">
      <c r="A16" s="205"/>
      <c r="B16" s="383"/>
      <c r="C16" s="205"/>
      <c r="D16" s="205"/>
      <c r="E16" s="205"/>
      <c r="F16" s="205"/>
      <c r="G16" s="205"/>
    </row>
    <row r="17" spans="1:7" ht="30" x14ac:dyDescent="0.25">
      <c r="A17" s="462" t="s">
        <v>189</v>
      </c>
      <c r="B17" s="111"/>
      <c r="C17" s="111">
        <v>2016</v>
      </c>
      <c r="D17" s="111">
        <v>2017</v>
      </c>
      <c r="E17" s="455">
        <v>2018</v>
      </c>
      <c r="F17" s="455" t="s">
        <v>71</v>
      </c>
    </row>
    <row r="18" spans="1:7" x14ac:dyDescent="0.25">
      <c r="A18" s="384" t="s">
        <v>44</v>
      </c>
      <c r="B18" s="385" t="s">
        <v>177</v>
      </c>
      <c r="C18" s="386">
        <v>2362</v>
      </c>
      <c r="D18" s="38">
        <v>2252</v>
      </c>
      <c r="E18" s="25">
        <v>2319</v>
      </c>
      <c r="F18" s="22">
        <v>67</v>
      </c>
      <c r="G18" s="187"/>
    </row>
    <row r="19" spans="1:7" x14ac:dyDescent="0.25">
      <c r="A19" s="387"/>
      <c r="B19" s="388" t="s">
        <v>170</v>
      </c>
      <c r="C19" s="389">
        <v>0.24301439999999999</v>
      </c>
      <c r="D19" s="390">
        <v>0.18561279999999999</v>
      </c>
      <c r="E19" s="390">
        <v>0.2354463</v>
      </c>
      <c r="F19" s="391" t="s">
        <v>190</v>
      </c>
      <c r="G19" s="392"/>
    </row>
    <row r="20" spans="1:7" x14ac:dyDescent="0.25">
      <c r="A20" s="384"/>
      <c r="B20" s="385" t="s">
        <v>171</v>
      </c>
      <c r="C20" s="161">
        <v>574</v>
      </c>
      <c r="D20" s="393">
        <v>418</v>
      </c>
      <c r="E20" s="25">
        <v>546</v>
      </c>
      <c r="F20" s="25">
        <v>128</v>
      </c>
      <c r="G20" s="187"/>
    </row>
    <row r="21" spans="1:7" x14ac:dyDescent="0.25">
      <c r="A21" s="387" t="s">
        <v>45</v>
      </c>
      <c r="B21" s="394" t="s">
        <v>177</v>
      </c>
      <c r="C21" s="395">
        <v>2614</v>
      </c>
      <c r="D21" s="165">
        <v>2523</v>
      </c>
      <c r="E21" s="377">
        <v>2591</v>
      </c>
      <c r="F21" s="377">
        <v>68</v>
      </c>
      <c r="G21" s="187"/>
    </row>
    <row r="22" spans="1:7" x14ac:dyDescent="0.25">
      <c r="A22" s="384"/>
      <c r="B22" s="396" t="s">
        <v>170</v>
      </c>
      <c r="C22" s="397">
        <v>0.34315230000000002</v>
      </c>
      <c r="D22" s="398">
        <v>0.30122870000000002</v>
      </c>
      <c r="E22" s="398">
        <v>0.31455040000000001</v>
      </c>
      <c r="F22" s="399" t="s">
        <v>120</v>
      </c>
      <c r="G22" s="392"/>
    </row>
    <row r="23" spans="1:7" x14ac:dyDescent="0.25">
      <c r="A23" s="387"/>
      <c r="B23" s="394" t="s">
        <v>171</v>
      </c>
      <c r="C23" s="167">
        <v>897</v>
      </c>
      <c r="D23" s="400">
        <v>760</v>
      </c>
      <c r="E23" s="377">
        <v>815</v>
      </c>
      <c r="F23" s="377">
        <v>55</v>
      </c>
      <c r="G23" s="187"/>
    </row>
    <row r="24" spans="1:7" x14ac:dyDescent="0.25">
      <c r="A24" s="384" t="s">
        <v>78</v>
      </c>
      <c r="B24" s="385" t="s">
        <v>177</v>
      </c>
      <c r="C24" s="386">
        <v>485</v>
      </c>
      <c r="D24" s="38">
        <v>641</v>
      </c>
      <c r="E24" s="25">
        <v>636</v>
      </c>
      <c r="F24" s="25">
        <v>-5</v>
      </c>
      <c r="G24" s="187"/>
    </row>
    <row r="25" spans="1:7" x14ac:dyDescent="0.25">
      <c r="A25" s="387"/>
      <c r="B25" s="388" t="s">
        <v>170</v>
      </c>
      <c r="C25" s="389">
        <v>0.26185570000000002</v>
      </c>
      <c r="D25" s="390">
        <v>0.20280809999999999</v>
      </c>
      <c r="E25" s="390">
        <v>0.22169810000000001</v>
      </c>
      <c r="F25" s="391" t="s">
        <v>91</v>
      </c>
      <c r="G25" s="401"/>
    </row>
    <row r="26" spans="1:7" x14ac:dyDescent="0.25">
      <c r="A26" s="384"/>
      <c r="B26" s="385" t="s">
        <v>171</v>
      </c>
      <c r="C26" s="161">
        <v>127</v>
      </c>
      <c r="D26" s="393">
        <v>130</v>
      </c>
      <c r="E26" s="25">
        <v>141</v>
      </c>
      <c r="F26" s="25">
        <v>11</v>
      </c>
      <c r="G26" s="187"/>
    </row>
    <row r="27" spans="1:7" x14ac:dyDescent="0.25">
      <c r="A27" s="387" t="s">
        <v>174</v>
      </c>
      <c r="B27" s="394" t="s">
        <v>177</v>
      </c>
      <c r="C27" s="400">
        <v>75</v>
      </c>
      <c r="D27" s="400">
        <v>79</v>
      </c>
      <c r="E27" s="377">
        <v>59</v>
      </c>
      <c r="F27" s="377">
        <v>-20</v>
      </c>
      <c r="G27" s="187"/>
    </row>
    <row r="28" spans="1:7" x14ac:dyDescent="0.25">
      <c r="A28" s="384"/>
      <c r="B28" s="396" t="s">
        <v>170</v>
      </c>
      <c r="C28" s="397">
        <v>0.25333329999999998</v>
      </c>
      <c r="D28" s="398">
        <v>8.8607599999999995E-2</v>
      </c>
      <c r="E28" s="397">
        <v>0.1355932</v>
      </c>
      <c r="F28" s="402" t="s">
        <v>191</v>
      </c>
      <c r="G28" s="401"/>
    </row>
    <row r="29" spans="1:7" x14ac:dyDescent="0.25">
      <c r="A29" s="387"/>
      <c r="B29" s="394" t="s">
        <v>171</v>
      </c>
      <c r="C29" s="167">
        <v>19</v>
      </c>
      <c r="D29" s="400">
        <v>7</v>
      </c>
      <c r="E29" s="377">
        <v>8</v>
      </c>
      <c r="F29" s="377">
        <v>1</v>
      </c>
      <c r="G29" s="187"/>
    </row>
    <row r="30" spans="1:7" x14ac:dyDescent="0.25">
      <c r="A30" s="384" t="s">
        <v>192</v>
      </c>
      <c r="B30" s="385" t="s">
        <v>177</v>
      </c>
      <c r="C30" s="393">
        <v>25</v>
      </c>
      <c r="D30" s="393">
        <v>38</v>
      </c>
      <c r="E30" s="393">
        <v>44</v>
      </c>
      <c r="F30" s="22">
        <v>6</v>
      </c>
      <c r="G30" s="187"/>
    </row>
    <row r="31" spans="1:7" x14ac:dyDescent="0.25">
      <c r="A31" s="387"/>
      <c r="B31" s="388" t="s">
        <v>170</v>
      </c>
      <c r="C31" s="389">
        <v>0.08</v>
      </c>
      <c r="D31" s="390">
        <v>0.2631579</v>
      </c>
      <c r="E31" s="390">
        <v>9.0909100000000007E-2</v>
      </c>
      <c r="F31" s="391" t="s">
        <v>193</v>
      </c>
      <c r="G31" s="401"/>
    </row>
    <row r="32" spans="1:7" x14ac:dyDescent="0.25">
      <c r="A32" s="384"/>
      <c r="B32" s="385" t="s">
        <v>171</v>
      </c>
      <c r="C32" s="161">
        <v>2</v>
      </c>
      <c r="D32" s="393">
        <v>10</v>
      </c>
      <c r="E32" s="393">
        <v>4</v>
      </c>
      <c r="F32" s="25">
        <v>-6</v>
      </c>
      <c r="G32" s="187"/>
    </row>
    <row r="33" spans="1:7" x14ac:dyDescent="0.25">
      <c r="A33" s="387" t="s">
        <v>49</v>
      </c>
      <c r="B33" s="394" t="s">
        <v>177</v>
      </c>
      <c r="C33" s="400">
        <v>3356</v>
      </c>
      <c r="D33" s="400">
        <v>3586</v>
      </c>
      <c r="E33" s="377">
        <v>3683</v>
      </c>
      <c r="F33" s="377">
        <v>97</v>
      </c>
      <c r="G33" s="187"/>
    </row>
    <row r="34" spans="1:7" x14ac:dyDescent="0.25">
      <c r="A34" s="384"/>
      <c r="B34" s="396" t="s">
        <v>170</v>
      </c>
      <c r="C34" s="397">
        <v>0.41209770000000001</v>
      </c>
      <c r="D34" s="398">
        <v>0.37172339999999998</v>
      </c>
      <c r="E34" s="398">
        <v>0.37469449999999999</v>
      </c>
      <c r="F34" s="402" t="s">
        <v>184</v>
      </c>
      <c r="G34" s="401"/>
    </row>
    <row r="35" spans="1:7" x14ac:dyDescent="0.25">
      <c r="A35" s="387"/>
      <c r="B35" s="394" t="s">
        <v>171</v>
      </c>
      <c r="C35" s="167">
        <v>1383</v>
      </c>
      <c r="D35" s="165">
        <v>1333</v>
      </c>
      <c r="E35" s="377">
        <v>1380</v>
      </c>
      <c r="F35" s="377">
        <v>47</v>
      </c>
      <c r="G35" s="187"/>
    </row>
    <row r="36" spans="1:7" x14ac:dyDescent="0.25">
      <c r="A36" s="384" t="s">
        <v>194</v>
      </c>
      <c r="B36" s="385" t="s">
        <v>177</v>
      </c>
      <c r="C36" s="393">
        <v>222</v>
      </c>
      <c r="D36" s="393">
        <v>272</v>
      </c>
      <c r="E36" s="25">
        <v>304</v>
      </c>
      <c r="F36" s="25">
        <v>32</v>
      </c>
      <c r="G36" s="187"/>
    </row>
    <row r="37" spans="1:7" x14ac:dyDescent="0.25">
      <c r="A37" s="387"/>
      <c r="B37" s="388" t="s">
        <v>170</v>
      </c>
      <c r="C37" s="389">
        <v>0.44144139999999998</v>
      </c>
      <c r="D37" s="390">
        <v>0.53676469999999998</v>
      </c>
      <c r="E37" s="390">
        <v>0.5</v>
      </c>
      <c r="F37" s="391" t="s">
        <v>195</v>
      </c>
      <c r="G37" s="401"/>
    </row>
    <row r="38" spans="1:7" x14ac:dyDescent="0.25">
      <c r="A38" s="384"/>
      <c r="B38" s="385" t="s">
        <v>171</v>
      </c>
      <c r="C38" s="161">
        <v>98</v>
      </c>
      <c r="D38" s="38">
        <v>146</v>
      </c>
      <c r="E38" s="25">
        <v>152</v>
      </c>
      <c r="F38" s="25">
        <v>6</v>
      </c>
      <c r="G38" s="187"/>
    </row>
    <row r="39" spans="1:7" x14ac:dyDescent="0.25">
      <c r="A39" s="387" t="s">
        <v>50</v>
      </c>
      <c r="B39" s="394" t="s">
        <v>177</v>
      </c>
      <c r="C39" s="395">
        <v>1923</v>
      </c>
      <c r="D39" s="165">
        <v>1861</v>
      </c>
      <c r="E39" s="377">
        <v>1891</v>
      </c>
      <c r="F39" s="377">
        <v>30</v>
      </c>
      <c r="G39" s="187"/>
    </row>
    <row r="40" spans="1:7" x14ac:dyDescent="0.25">
      <c r="A40" s="384"/>
      <c r="B40" s="396" t="s">
        <v>170</v>
      </c>
      <c r="C40" s="397">
        <v>0.35881439999999998</v>
      </c>
      <c r="D40" s="398">
        <v>0.29876409999999998</v>
      </c>
      <c r="E40" s="398">
        <v>0.3056584</v>
      </c>
      <c r="F40" s="402" t="s">
        <v>119</v>
      </c>
      <c r="G40" s="401"/>
    </row>
    <row r="41" spans="1:7" x14ac:dyDescent="0.25">
      <c r="A41" s="387"/>
      <c r="B41" s="394" t="s">
        <v>171</v>
      </c>
      <c r="C41" s="167">
        <v>690</v>
      </c>
      <c r="D41" s="400">
        <v>556</v>
      </c>
      <c r="E41" s="377">
        <v>578</v>
      </c>
      <c r="F41" s="377">
        <v>22</v>
      </c>
      <c r="G41" s="187"/>
    </row>
    <row r="42" spans="1:7" x14ac:dyDescent="0.25">
      <c r="A42" s="403" t="s">
        <v>58</v>
      </c>
      <c r="B42" s="404" t="s">
        <v>177</v>
      </c>
      <c r="C42" s="405">
        <v>23795</v>
      </c>
      <c r="D42" s="405">
        <v>24112</v>
      </c>
      <c r="E42" s="26">
        <v>24331</v>
      </c>
      <c r="F42" s="26">
        <v>219</v>
      </c>
      <c r="G42" s="187"/>
    </row>
    <row r="43" spans="1:7" x14ac:dyDescent="0.25">
      <c r="A43" s="406"/>
      <c r="B43" s="407" t="s">
        <v>170</v>
      </c>
      <c r="C43" s="408">
        <v>0.33481820000000001</v>
      </c>
      <c r="D43" s="408">
        <v>0.31697910000000001</v>
      </c>
      <c r="E43" s="408">
        <v>0.32325019999999999</v>
      </c>
      <c r="F43" s="409" t="s">
        <v>196</v>
      </c>
      <c r="G43" s="401"/>
    </row>
    <row r="44" spans="1:7" x14ac:dyDescent="0.25">
      <c r="A44" s="403"/>
      <c r="B44" s="404" t="s">
        <v>171</v>
      </c>
      <c r="C44" s="410">
        <v>7967</v>
      </c>
      <c r="D44" s="405">
        <v>7643</v>
      </c>
      <c r="E44" s="26">
        <v>7865</v>
      </c>
      <c r="F44" s="26">
        <v>222</v>
      </c>
      <c r="G44" s="187"/>
    </row>
    <row r="45" spans="1:7" x14ac:dyDescent="0.25">
      <c r="A45" s="203" t="s">
        <v>293</v>
      </c>
      <c r="F45" s="187"/>
    </row>
    <row r="47" spans="1:7" x14ac:dyDescent="0.25">
      <c r="A47" s="43" t="s">
        <v>8</v>
      </c>
    </row>
  </sheetData>
  <hyperlinks>
    <hyperlink ref="A47" location="Index!A1" display="Back to index" xr:uid="{91B7DD59-A5AE-4E66-91E2-78150E0A0AF6}"/>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E8891-7D05-4CCB-A161-5065BA961B21}">
  <dimension ref="A1:AD34"/>
  <sheetViews>
    <sheetView showGridLines="0" topLeftCell="A7" workbookViewId="0">
      <selection activeCell="A26" sqref="A26"/>
    </sheetView>
  </sheetViews>
  <sheetFormatPr defaultColWidth="8.85546875" defaultRowHeight="15" x14ac:dyDescent="0.25"/>
  <cols>
    <col min="1" max="1" width="25" style="10" customWidth="1"/>
    <col min="2" max="2" width="19" style="10" customWidth="1"/>
    <col min="3" max="30" width="12.7109375" style="10" customWidth="1"/>
    <col min="31" max="31" width="12.42578125" style="10" customWidth="1"/>
    <col min="32" max="32" width="12.7109375" style="10" customWidth="1"/>
    <col min="33" max="34" width="11" style="10" customWidth="1"/>
    <col min="35" max="36" width="9.140625" style="10" customWidth="1"/>
    <col min="37" max="39" width="11" style="10" customWidth="1"/>
    <col min="40" max="16384" width="8.85546875" style="10"/>
  </cols>
  <sheetData>
    <row r="1" spans="1:30" x14ac:dyDescent="0.25">
      <c r="A1" s="20" t="s">
        <v>197</v>
      </c>
    </row>
    <row r="3" spans="1:30" s="510" customFormat="1" ht="30" customHeight="1" x14ac:dyDescent="0.25">
      <c r="A3" s="508"/>
      <c r="B3" s="509"/>
      <c r="C3" s="537">
        <v>2011</v>
      </c>
      <c r="D3" s="536"/>
      <c r="E3" s="536"/>
      <c r="F3" s="538"/>
      <c r="G3" s="537">
        <v>2012</v>
      </c>
      <c r="H3" s="536"/>
      <c r="I3" s="536"/>
      <c r="J3" s="538"/>
      <c r="K3" s="537">
        <v>2013</v>
      </c>
      <c r="L3" s="536"/>
      <c r="M3" s="536"/>
      <c r="N3" s="538"/>
      <c r="O3" s="537">
        <v>2014</v>
      </c>
      <c r="P3" s="536"/>
      <c r="Q3" s="536"/>
      <c r="R3" s="538"/>
      <c r="S3" s="537">
        <v>2015</v>
      </c>
      <c r="T3" s="536"/>
      <c r="U3" s="536"/>
      <c r="V3" s="538"/>
      <c r="W3" s="537">
        <v>2016</v>
      </c>
      <c r="X3" s="536"/>
      <c r="Y3" s="536"/>
      <c r="Z3" s="536"/>
      <c r="AA3" s="535">
        <v>2017</v>
      </c>
      <c r="AB3" s="536"/>
      <c r="AC3" s="536"/>
      <c r="AD3" s="536"/>
    </row>
    <row r="4" spans="1:30" ht="15" customHeight="1" x14ac:dyDescent="0.25">
      <c r="A4" s="411"/>
      <c r="B4" s="412"/>
      <c r="C4" s="413" t="s">
        <v>198</v>
      </c>
      <c r="D4" s="413" t="s">
        <v>199</v>
      </c>
      <c r="E4" s="413" t="s">
        <v>200</v>
      </c>
      <c r="F4" s="413" t="s">
        <v>201</v>
      </c>
      <c r="G4" s="413" t="s">
        <v>198</v>
      </c>
      <c r="H4" s="413" t="s">
        <v>199</v>
      </c>
      <c r="I4" s="413" t="s">
        <v>200</v>
      </c>
      <c r="J4" s="413" t="s">
        <v>201</v>
      </c>
      <c r="K4" s="413" t="s">
        <v>198</v>
      </c>
      <c r="L4" s="413" t="s">
        <v>199</v>
      </c>
      <c r="M4" s="413" t="s">
        <v>200</v>
      </c>
      <c r="N4" s="413" t="s">
        <v>201</v>
      </c>
      <c r="O4" s="413" t="s">
        <v>198</v>
      </c>
      <c r="P4" s="413" t="s">
        <v>199</v>
      </c>
      <c r="Q4" s="413" t="s">
        <v>200</v>
      </c>
      <c r="R4" s="413" t="s">
        <v>201</v>
      </c>
      <c r="S4" s="413" t="s">
        <v>198</v>
      </c>
      <c r="T4" s="413" t="s">
        <v>199</v>
      </c>
      <c r="U4" s="413" t="s">
        <v>200</v>
      </c>
      <c r="V4" s="413" t="s">
        <v>201</v>
      </c>
      <c r="W4" s="413" t="s">
        <v>198</v>
      </c>
      <c r="X4" s="413" t="s">
        <v>199</v>
      </c>
      <c r="Y4" s="413" t="s">
        <v>200</v>
      </c>
      <c r="Z4" s="413" t="s">
        <v>201</v>
      </c>
      <c r="AA4" s="413" t="s">
        <v>198</v>
      </c>
      <c r="AB4" s="413" t="s">
        <v>199</v>
      </c>
      <c r="AC4" s="413" t="s">
        <v>200</v>
      </c>
      <c r="AD4" s="413" t="s">
        <v>201</v>
      </c>
    </row>
    <row r="5" spans="1:30" x14ac:dyDescent="0.25">
      <c r="A5" s="414" t="s">
        <v>49</v>
      </c>
      <c r="B5" s="32"/>
      <c r="C5" s="29">
        <v>35200</v>
      </c>
      <c r="D5" s="29">
        <v>30600</v>
      </c>
      <c r="E5" s="29">
        <v>27900</v>
      </c>
      <c r="F5" s="29">
        <v>12600</v>
      </c>
      <c r="G5" s="29">
        <v>32800</v>
      </c>
      <c r="H5" s="29">
        <v>28900</v>
      </c>
      <c r="I5" s="29">
        <v>27100</v>
      </c>
      <c r="J5" s="29">
        <v>12700</v>
      </c>
      <c r="K5" s="29">
        <v>33000</v>
      </c>
      <c r="L5" s="29">
        <v>29300</v>
      </c>
      <c r="M5" s="29">
        <v>27500</v>
      </c>
      <c r="N5" s="29">
        <v>13300</v>
      </c>
      <c r="O5" s="29">
        <v>33400</v>
      </c>
      <c r="P5" s="29">
        <v>29400</v>
      </c>
      <c r="Q5" s="29">
        <v>27500</v>
      </c>
      <c r="R5" s="29">
        <v>13600</v>
      </c>
      <c r="S5" s="29">
        <v>33700</v>
      </c>
      <c r="T5" s="29">
        <v>33500</v>
      </c>
      <c r="U5" s="29">
        <v>29100</v>
      </c>
      <c r="V5" s="29">
        <v>13100</v>
      </c>
      <c r="W5" s="29">
        <v>34400</v>
      </c>
      <c r="X5" s="29">
        <v>30800</v>
      </c>
      <c r="Y5" s="29">
        <v>28000</v>
      </c>
      <c r="Z5" s="29">
        <v>13800</v>
      </c>
      <c r="AA5" s="29">
        <v>34600</v>
      </c>
      <c r="AB5" s="29">
        <v>31200</v>
      </c>
      <c r="AC5" s="29">
        <v>28200</v>
      </c>
      <c r="AD5" s="29">
        <v>13100</v>
      </c>
    </row>
    <row r="6" spans="1:30" x14ac:dyDescent="0.25">
      <c r="A6" s="411" t="s">
        <v>50</v>
      </c>
      <c r="B6" s="412"/>
      <c r="C6" s="415">
        <v>5900</v>
      </c>
      <c r="D6" s="415">
        <v>1200</v>
      </c>
      <c r="E6" s="415">
        <v>3000</v>
      </c>
      <c r="F6" s="415">
        <v>4300</v>
      </c>
      <c r="G6" s="415">
        <v>6000</v>
      </c>
      <c r="H6" s="415">
        <v>1300</v>
      </c>
      <c r="I6" s="415">
        <v>3300</v>
      </c>
      <c r="J6" s="415">
        <v>4400</v>
      </c>
      <c r="K6" s="415">
        <v>6200</v>
      </c>
      <c r="L6" s="415">
        <v>1300</v>
      </c>
      <c r="M6" s="415">
        <v>3500</v>
      </c>
      <c r="N6" s="415">
        <v>4500</v>
      </c>
      <c r="O6" s="415">
        <v>6400</v>
      </c>
      <c r="P6" s="415">
        <v>1300</v>
      </c>
      <c r="Q6" s="415">
        <v>3600</v>
      </c>
      <c r="R6" s="415">
        <v>4500</v>
      </c>
      <c r="S6" s="415">
        <v>6300</v>
      </c>
      <c r="T6" s="415">
        <v>1500</v>
      </c>
      <c r="U6" s="415">
        <v>3700</v>
      </c>
      <c r="V6" s="415">
        <v>4400</v>
      </c>
      <c r="W6" s="415">
        <v>6500</v>
      </c>
      <c r="X6" s="415">
        <v>1600</v>
      </c>
      <c r="Y6" s="415">
        <v>4000</v>
      </c>
      <c r="Z6" s="415">
        <v>4300</v>
      </c>
      <c r="AA6" s="415">
        <v>6600</v>
      </c>
      <c r="AB6" s="415">
        <v>1900</v>
      </c>
      <c r="AC6" s="415">
        <v>4100</v>
      </c>
      <c r="AD6" s="415">
        <v>4200</v>
      </c>
    </row>
    <row r="7" spans="1:30" x14ac:dyDescent="0.25">
      <c r="A7" s="414" t="s">
        <v>45</v>
      </c>
      <c r="B7" s="32"/>
      <c r="C7" s="29">
        <v>6900</v>
      </c>
      <c r="D7" s="29">
        <v>1200</v>
      </c>
      <c r="E7" s="29">
        <v>3300</v>
      </c>
      <c r="F7" s="29">
        <v>5400</v>
      </c>
      <c r="G7" s="29">
        <v>7200</v>
      </c>
      <c r="H7" s="29">
        <v>1300</v>
      </c>
      <c r="I7" s="29">
        <v>3700</v>
      </c>
      <c r="J7" s="29">
        <v>5500</v>
      </c>
      <c r="K7" s="29">
        <v>7400</v>
      </c>
      <c r="L7" s="29">
        <v>1300</v>
      </c>
      <c r="M7" s="29">
        <v>3900</v>
      </c>
      <c r="N7" s="29">
        <v>5600</v>
      </c>
      <c r="O7" s="29">
        <v>7500</v>
      </c>
      <c r="P7" s="29">
        <v>1400</v>
      </c>
      <c r="Q7" s="29">
        <v>4000</v>
      </c>
      <c r="R7" s="29">
        <v>5500</v>
      </c>
      <c r="S7" s="29">
        <v>7500</v>
      </c>
      <c r="T7" s="29">
        <v>1600</v>
      </c>
      <c r="U7" s="29">
        <v>4100</v>
      </c>
      <c r="V7" s="29">
        <v>5400</v>
      </c>
      <c r="W7" s="29">
        <v>7500</v>
      </c>
      <c r="X7" s="29">
        <v>1700</v>
      </c>
      <c r="Y7" s="29">
        <v>4400</v>
      </c>
      <c r="Z7" s="29">
        <v>5300</v>
      </c>
      <c r="AA7" s="29">
        <v>7600</v>
      </c>
      <c r="AB7" s="29">
        <v>1900</v>
      </c>
      <c r="AC7" s="29">
        <v>4400</v>
      </c>
      <c r="AD7" s="29">
        <v>5200</v>
      </c>
    </row>
    <row r="8" spans="1:30" x14ac:dyDescent="0.25">
      <c r="A8" s="411" t="s">
        <v>44</v>
      </c>
      <c r="B8" s="412"/>
      <c r="C8" s="415">
        <v>8500</v>
      </c>
      <c r="D8" s="415">
        <v>1400</v>
      </c>
      <c r="E8" s="415">
        <v>3700</v>
      </c>
      <c r="F8" s="415">
        <v>6900</v>
      </c>
      <c r="G8" s="415">
        <v>8700</v>
      </c>
      <c r="H8" s="415">
        <v>1500</v>
      </c>
      <c r="I8" s="415">
        <v>4000</v>
      </c>
      <c r="J8" s="415">
        <v>6900</v>
      </c>
      <c r="K8" s="415">
        <v>8800</v>
      </c>
      <c r="L8" s="415">
        <v>1500</v>
      </c>
      <c r="M8" s="415">
        <v>4300</v>
      </c>
      <c r="N8" s="415">
        <v>7000</v>
      </c>
      <c r="O8" s="415">
        <v>8800</v>
      </c>
      <c r="P8" s="415">
        <v>1600</v>
      </c>
      <c r="Q8" s="415">
        <v>4400</v>
      </c>
      <c r="R8" s="415">
        <v>6800</v>
      </c>
      <c r="S8" s="415">
        <v>8700</v>
      </c>
      <c r="T8" s="415">
        <v>1700</v>
      </c>
      <c r="U8" s="415">
        <v>4500</v>
      </c>
      <c r="V8" s="415">
        <v>6600</v>
      </c>
      <c r="W8" s="415">
        <v>8800</v>
      </c>
      <c r="X8" s="415">
        <v>1800</v>
      </c>
      <c r="Y8" s="415">
        <v>4700</v>
      </c>
      <c r="Z8" s="415">
        <v>6500</v>
      </c>
      <c r="AA8" s="415">
        <v>8700</v>
      </c>
      <c r="AB8" s="415">
        <v>2000</v>
      </c>
      <c r="AC8" s="415">
        <v>4800</v>
      </c>
      <c r="AD8" s="415">
        <v>6300</v>
      </c>
    </row>
    <row r="9" spans="1:30" ht="30" x14ac:dyDescent="0.25">
      <c r="A9" s="416" t="s">
        <v>202</v>
      </c>
      <c r="B9" s="417"/>
      <c r="C9" s="29">
        <v>34700</v>
      </c>
      <c r="D9" s="29">
        <v>30700</v>
      </c>
      <c r="E9" s="29">
        <v>27800</v>
      </c>
      <c r="F9" s="29">
        <v>2700</v>
      </c>
      <c r="G9" s="29">
        <v>32700</v>
      </c>
      <c r="H9" s="29">
        <v>29100</v>
      </c>
      <c r="I9" s="29">
        <v>26600</v>
      </c>
      <c r="J9" s="29">
        <v>2900</v>
      </c>
      <c r="K9" s="29">
        <v>32900</v>
      </c>
      <c r="L9" s="29">
        <v>29300</v>
      </c>
      <c r="M9" s="29">
        <v>26600</v>
      </c>
      <c r="N9" s="29">
        <v>3000</v>
      </c>
      <c r="O9" s="29">
        <v>32300</v>
      </c>
      <c r="P9" s="29">
        <v>28900</v>
      </c>
      <c r="Q9" s="29">
        <v>25800</v>
      </c>
      <c r="R9" s="29">
        <v>2900</v>
      </c>
      <c r="S9" s="29">
        <v>32100</v>
      </c>
      <c r="T9" s="29">
        <v>28800</v>
      </c>
      <c r="U9" s="29">
        <v>25500</v>
      </c>
      <c r="V9" s="29">
        <v>3000</v>
      </c>
      <c r="W9" s="29">
        <v>32700</v>
      </c>
      <c r="X9" s="29">
        <v>29700</v>
      </c>
      <c r="Y9" s="29">
        <v>25300</v>
      </c>
      <c r="Z9" s="29">
        <v>3100</v>
      </c>
      <c r="AA9" s="29">
        <v>32600</v>
      </c>
      <c r="AB9" s="29">
        <v>29900</v>
      </c>
      <c r="AC9" s="29">
        <v>24900</v>
      </c>
      <c r="AD9" s="29">
        <v>2900</v>
      </c>
    </row>
    <row r="10" spans="1:30" x14ac:dyDescent="0.25">
      <c r="A10" s="411" t="s">
        <v>203</v>
      </c>
      <c r="B10" s="412"/>
      <c r="C10" s="415">
        <v>2800</v>
      </c>
      <c r="D10" s="415">
        <v>600</v>
      </c>
      <c r="E10" s="415">
        <v>1700</v>
      </c>
      <c r="F10" s="415">
        <v>1100</v>
      </c>
      <c r="G10" s="415">
        <v>2400</v>
      </c>
      <c r="H10" s="415">
        <v>500</v>
      </c>
      <c r="I10" s="415">
        <v>1300</v>
      </c>
      <c r="J10" s="415">
        <v>1100</v>
      </c>
      <c r="K10" s="415">
        <v>2400</v>
      </c>
      <c r="L10" s="415">
        <v>400</v>
      </c>
      <c r="M10" s="415">
        <v>1200</v>
      </c>
      <c r="N10" s="415">
        <v>1200</v>
      </c>
      <c r="O10" s="415">
        <v>2300</v>
      </c>
      <c r="P10" s="415">
        <v>400</v>
      </c>
      <c r="Q10" s="415">
        <v>1200</v>
      </c>
      <c r="R10" s="415">
        <v>1200</v>
      </c>
      <c r="S10" s="415">
        <v>2100</v>
      </c>
      <c r="T10" s="415">
        <v>500</v>
      </c>
      <c r="U10" s="415">
        <v>1000</v>
      </c>
      <c r="V10" s="415">
        <v>1200</v>
      </c>
      <c r="W10" s="415">
        <v>2000</v>
      </c>
      <c r="X10" s="415">
        <v>400</v>
      </c>
      <c r="Y10" s="415">
        <v>800</v>
      </c>
      <c r="Z10" s="415">
        <v>1100</v>
      </c>
      <c r="AA10" s="415">
        <v>1700</v>
      </c>
      <c r="AB10" s="415">
        <v>400</v>
      </c>
      <c r="AC10" s="415">
        <v>500</v>
      </c>
      <c r="AD10" s="415">
        <v>1100</v>
      </c>
    </row>
    <row r="11" spans="1:30" x14ac:dyDescent="0.25">
      <c r="A11" s="205"/>
      <c r="B11" s="206"/>
      <c r="C11" s="40"/>
      <c r="D11" s="418"/>
      <c r="E11" s="40"/>
      <c r="F11" s="40"/>
      <c r="G11" s="40"/>
      <c r="H11" s="418"/>
      <c r="I11" s="40"/>
      <c r="J11" s="40"/>
      <c r="K11" s="40"/>
      <c r="L11" s="418"/>
      <c r="M11" s="40"/>
      <c r="N11" s="40"/>
      <c r="O11" s="40"/>
      <c r="P11" s="418"/>
      <c r="Q11" s="40"/>
      <c r="R11" s="40"/>
      <c r="S11" s="40"/>
      <c r="T11" s="418"/>
      <c r="U11" s="40"/>
      <c r="V11" s="40"/>
      <c r="W11" s="206"/>
      <c r="X11" s="418"/>
      <c r="Y11" s="206"/>
      <c r="Z11" s="206"/>
      <c r="AA11" s="206"/>
      <c r="AB11" s="418"/>
      <c r="AC11" s="206"/>
      <c r="AD11" s="206"/>
    </row>
    <row r="12" spans="1:30" x14ac:dyDescent="0.25">
      <c r="A12" s="411" t="s">
        <v>204</v>
      </c>
      <c r="B12" s="412"/>
      <c r="C12" s="415">
        <v>14800</v>
      </c>
      <c r="D12" s="415">
        <v>6200</v>
      </c>
      <c r="E12" s="415">
        <v>1200</v>
      </c>
      <c r="F12" s="415">
        <v>600</v>
      </c>
      <c r="G12" s="415">
        <v>13800</v>
      </c>
      <c r="H12" s="415">
        <v>5900</v>
      </c>
      <c r="I12" s="415">
        <v>11200</v>
      </c>
      <c r="J12" s="415">
        <v>3400</v>
      </c>
      <c r="K12" s="415">
        <v>13400</v>
      </c>
      <c r="L12" s="415">
        <v>5900</v>
      </c>
      <c r="M12" s="415">
        <v>10900</v>
      </c>
      <c r="N12" s="415">
        <v>3400</v>
      </c>
      <c r="O12" s="415">
        <v>12700</v>
      </c>
      <c r="P12" s="415">
        <v>5700</v>
      </c>
      <c r="Q12" s="415">
        <v>10300</v>
      </c>
      <c r="R12" s="415">
        <v>3300</v>
      </c>
      <c r="S12" s="415">
        <v>11500</v>
      </c>
      <c r="T12" s="415">
        <v>5500</v>
      </c>
      <c r="U12" s="415">
        <v>9200</v>
      </c>
      <c r="V12" s="415">
        <v>3000</v>
      </c>
      <c r="W12" s="415">
        <v>11300</v>
      </c>
      <c r="X12" s="419">
        <v>5700</v>
      </c>
      <c r="Y12" s="415">
        <v>8900</v>
      </c>
      <c r="Z12" s="415">
        <v>2700</v>
      </c>
      <c r="AA12" s="415">
        <v>10200</v>
      </c>
      <c r="AB12" s="415">
        <v>5500</v>
      </c>
      <c r="AC12" s="415">
        <v>8000</v>
      </c>
      <c r="AD12" s="415">
        <v>2200</v>
      </c>
    </row>
    <row r="13" spans="1:30" x14ac:dyDescent="0.25">
      <c r="A13" s="414" t="s">
        <v>123</v>
      </c>
      <c r="B13" s="420" t="s">
        <v>205</v>
      </c>
      <c r="C13" s="29"/>
      <c r="D13" s="32"/>
      <c r="E13" s="29"/>
      <c r="F13" s="29"/>
      <c r="G13" s="29"/>
      <c r="H13" s="32"/>
      <c r="I13" s="29"/>
      <c r="J13" s="29"/>
      <c r="K13" s="29"/>
      <c r="L13" s="32"/>
      <c r="M13" s="29"/>
      <c r="N13" s="29"/>
      <c r="O13" s="29"/>
      <c r="P13" s="32"/>
      <c r="Q13" s="29"/>
      <c r="R13" s="29"/>
      <c r="S13" s="29"/>
      <c r="T13" s="32"/>
      <c r="U13" s="29"/>
      <c r="V13" s="29"/>
      <c r="W13" s="32"/>
      <c r="X13" s="32"/>
      <c r="Y13" s="29"/>
      <c r="Z13" s="29"/>
      <c r="AA13" s="32"/>
      <c r="AB13" s="32"/>
      <c r="AC13" s="29"/>
      <c r="AD13" s="29"/>
    </row>
    <row r="14" spans="1:30" ht="30" x14ac:dyDescent="0.25">
      <c r="A14" s="411"/>
      <c r="B14" s="421" t="s">
        <v>206</v>
      </c>
      <c r="C14" s="415">
        <v>1300</v>
      </c>
      <c r="D14" s="415">
        <v>600</v>
      </c>
      <c r="E14" s="415">
        <v>900</v>
      </c>
      <c r="F14" s="415">
        <v>300</v>
      </c>
      <c r="G14" s="415">
        <v>1200</v>
      </c>
      <c r="H14" s="415">
        <v>500</v>
      </c>
      <c r="I14" s="415">
        <v>800</v>
      </c>
      <c r="J14" s="415">
        <v>200</v>
      </c>
      <c r="K14" s="415">
        <v>1100</v>
      </c>
      <c r="L14" s="415">
        <v>400</v>
      </c>
      <c r="M14" s="415">
        <v>700</v>
      </c>
      <c r="N14" s="415">
        <v>200</v>
      </c>
      <c r="O14" s="415">
        <v>1000</v>
      </c>
      <c r="P14" s="415">
        <v>400</v>
      </c>
      <c r="Q14" s="415">
        <v>700</v>
      </c>
      <c r="R14" s="415">
        <v>200</v>
      </c>
      <c r="S14" s="415">
        <v>900</v>
      </c>
      <c r="T14" s="415">
        <v>400</v>
      </c>
      <c r="U14" s="415">
        <v>600</v>
      </c>
      <c r="V14" s="415">
        <v>200</v>
      </c>
      <c r="W14" s="415">
        <v>800</v>
      </c>
      <c r="X14" s="412">
        <v>400</v>
      </c>
      <c r="Y14" s="415">
        <v>500</v>
      </c>
      <c r="Z14" s="415">
        <v>200</v>
      </c>
      <c r="AA14" s="415">
        <v>700</v>
      </c>
      <c r="AB14" s="412">
        <v>300</v>
      </c>
      <c r="AC14" s="415">
        <v>400</v>
      </c>
      <c r="AD14" s="415">
        <v>100</v>
      </c>
    </row>
    <row r="15" spans="1:30" x14ac:dyDescent="0.25">
      <c r="A15" s="414"/>
      <c r="B15" s="32" t="s">
        <v>207</v>
      </c>
      <c r="C15" s="29">
        <v>5300</v>
      </c>
      <c r="D15" s="29">
        <v>2400</v>
      </c>
      <c r="E15" s="29">
        <v>4000</v>
      </c>
      <c r="F15" s="29">
        <v>800</v>
      </c>
      <c r="G15" s="29">
        <v>4900</v>
      </c>
      <c r="H15" s="29">
        <v>2300</v>
      </c>
      <c r="I15" s="29">
        <v>3700</v>
      </c>
      <c r="J15" s="29">
        <v>800</v>
      </c>
      <c r="K15" s="29">
        <v>4900</v>
      </c>
      <c r="L15" s="29">
        <v>2400</v>
      </c>
      <c r="M15" s="29">
        <v>3700</v>
      </c>
      <c r="N15" s="29">
        <v>800</v>
      </c>
      <c r="O15" s="29">
        <v>4700</v>
      </c>
      <c r="P15" s="29">
        <v>2400</v>
      </c>
      <c r="Q15" s="29">
        <v>3500</v>
      </c>
      <c r="R15" s="29">
        <v>700</v>
      </c>
      <c r="S15" s="29">
        <v>4500</v>
      </c>
      <c r="T15" s="29">
        <v>2400</v>
      </c>
      <c r="U15" s="29">
        <v>3300</v>
      </c>
      <c r="V15" s="29">
        <v>700</v>
      </c>
      <c r="W15" s="29">
        <v>4500</v>
      </c>
      <c r="X15" s="29">
        <v>2600</v>
      </c>
      <c r="Y15" s="29">
        <v>3300</v>
      </c>
      <c r="Z15" s="29">
        <v>600</v>
      </c>
      <c r="AA15" s="29">
        <v>4200</v>
      </c>
      <c r="AB15" s="29">
        <v>2700</v>
      </c>
      <c r="AC15" s="29">
        <v>3100</v>
      </c>
      <c r="AD15" s="29">
        <v>400</v>
      </c>
    </row>
    <row r="16" spans="1:30" x14ac:dyDescent="0.25">
      <c r="A16" s="411"/>
      <c r="B16" s="412" t="s">
        <v>208</v>
      </c>
      <c r="C16" s="415">
        <v>3900</v>
      </c>
      <c r="D16" s="415">
        <v>1200</v>
      </c>
      <c r="E16" s="415">
        <v>2900</v>
      </c>
      <c r="F16" s="415">
        <v>900</v>
      </c>
      <c r="G16" s="415">
        <v>3600</v>
      </c>
      <c r="H16" s="415">
        <v>1200</v>
      </c>
      <c r="I16" s="415">
        <v>2600</v>
      </c>
      <c r="J16" s="415">
        <v>900</v>
      </c>
      <c r="K16" s="415">
        <v>3400</v>
      </c>
      <c r="L16" s="415">
        <v>1100</v>
      </c>
      <c r="M16" s="415">
        <v>2500</v>
      </c>
      <c r="N16" s="415">
        <v>800</v>
      </c>
      <c r="O16" s="415">
        <v>3300</v>
      </c>
      <c r="P16" s="415">
        <v>1100</v>
      </c>
      <c r="Q16" s="415">
        <v>2400</v>
      </c>
      <c r="R16" s="415">
        <v>900</v>
      </c>
      <c r="S16" s="415">
        <v>3000</v>
      </c>
      <c r="T16" s="415">
        <v>1100</v>
      </c>
      <c r="U16" s="415">
        <v>2100</v>
      </c>
      <c r="V16" s="415">
        <v>800</v>
      </c>
      <c r="W16" s="415">
        <v>2800</v>
      </c>
      <c r="X16" s="415">
        <v>1100</v>
      </c>
      <c r="Y16" s="415">
        <v>190</v>
      </c>
      <c r="Z16" s="415">
        <v>700</v>
      </c>
      <c r="AA16" s="415">
        <v>2300</v>
      </c>
      <c r="AB16" s="415">
        <v>900</v>
      </c>
      <c r="AC16" s="415">
        <v>1600</v>
      </c>
      <c r="AD16" s="415">
        <v>500</v>
      </c>
    </row>
    <row r="17" spans="1:30" x14ac:dyDescent="0.25">
      <c r="A17" s="414"/>
      <c r="B17" s="32" t="s">
        <v>209</v>
      </c>
      <c r="C17" s="29">
        <v>4500</v>
      </c>
      <c r="D17" s="29">
        <v>1800</v>
      </c>
      <c r="E17" s="29">
        <v>3400</v>
      </c>
      <c r="F17" s="29">
        <v>600</v>
      </c>
      <c r="G17" s="29">
        <v>4200</v>
      </c>
      <c r="H17" s="29">
        <v>1700</v>
      </c>
      <c r="I17" s="29">
        <v>3200</v>
      </c>
      <c r="J17" s="29">
        <v>500</v>
      </c>
      <c r="K17" s="29">
        <v>4100</v>
      </c>
      <c r="L17" s="29">
        <v>1700</v>
      </c>
      <c r="M17" s="29">
        <v>3100</v>
      </c>
      <c r="N17" s="29">
        <v>600</v>
      </c>
      <c r="O17" s="29">
        <v>4000</v>
      </c>
      <c r="P17" s="29">
        <v>1600</v>
      </c>
      <c r="Q17" s="29">
        <v>3000</v>
      </c>
      <c r="R17" s="29">
        <v>500</v>
      </c>
      <c r="S17" s="29">
        <v>3700</v>
      </c>
      <c r="T17" s="29">
        <v>1600</v>
      </c>
      <c r="U17" s="29">
        <v>2800</v>
      </c>
      <c r="V17" s="29">
        <v>500</v>
      </c>
      <c r="W17" s="29">
        <v>3400</v>
      </c>
      <c r="X17" s="29">
        <v>1500</v>
      </c>
      <c r="Y17" s="29">
        <v>2500</v>
      </c>
      <c r="Z17" s="29">
        <v>500</v>
      </c>
      <c r="AA17" s="29">
        <v>3000</v>
      </c>
      <c r="AB17" s="29">
        <v>1300</v>
      </c>
      <c r="AC17" s="29">
        <v>2300</v>
      </c>
      <c r="AD17" s="29">
        <v>400</v>
      </c>
    </row>
    <row r="18" spans="1:30" x14ac:dyDescent="0.25">
      <c r="A18" s="411"/>
      <c r="B18" s="412" t="s">
        <v>210</v>
      </c>
      <c r="C18" s="415">
        <v>3300</v>
      </c>
      <c r="D18" s="415">
        <v>1100</v>
      </c>
      <c r="E18" s="415">
        <v>2400</v>
      </c>
      <c r="F18" s="415">
        <v>1200</v>
      </c>
      <c r="G18" s="415">
        <v>3100</v>
      </c>
      <c r="H18" s="415">
        <v>1100</v>
      </c>
      <c r="I18" s="415">
        <v>2300</v>
      </c>
      <c r="J18" s="415">
        <v>1200</v>
      </c>
      <c r="K18" s="415">
        <v>3100</v>
      </c>
      <c r="L18" s="415">
        <v>1100</v>
      </c>
      <c r="M18" s="415">
        <v>2200</v>
      </c>
      <c r="N18" s="415">
        <v>1200</v>
      </c>
      <c r="O18" s="415">
        <v>2900</v>
      </c>
      <c r="P18" s="415">
        <v>1100</v>
      </c>
      <c r="Q18" s="415">
        <v>2100</v>
      </c>
      <c r="R18" s="415">
        <v>1100</v>
      </c>
      <c r="S18" s="415">
        <v>2700</v>
      </c>
      <c r="T18" s="415">
        <v>1100</v>
      </c>
      <c r="U18" s="415">
        <v>1900</v>
      </c>
      <c r="V18" s="415">
        <v>1000</v>
      </c>
      <c r="W18" s="415">
        <v>2500</v>
      </c>
      <c r="X18" s="415">
        <v>1000</v>
      </c>
      <c r="Y18" s="415">
        <v>1800</v>
      </c>
      <c r="Z18" s="415">
        <v>900</v>
      </c>
      <c r="AA18" s="415">
        <v>2300</v>
      </c>
      <c r="AB18" s="415">
        <v>1000</v>
      </c>
      <c r="AC18" s="415">
        <v>1600</v>
      </c>
      <c r="AD18" s="415">
        <v>700</v>
      </c>
    </row>
    <row r="19" spans="1:30" ht="30" x14ac:dyDescent="0.25">
      <c r="A19" s="416" t="s">
        <v>211</v>
      </c>
      <c r="B19" s="32"/>
      <c r="C19" s="29">
        <v>16800</v>
      </c>
      <c r="D19" s="29">
        <v>15100</v>
      </c>
      <c r="E19" s="29">
        <v>4500</v>
      </c>
      <c r="F19" s="29">
        <v>2700</v>
      </c>
      <c r="G19" s="29">
        <v>15400</v>
      </c>
      <c r="H19" s="29">
        <v>13900</v>
      </c>
      <c r="I19" s="29">
        <v>400</v>
      </c>
      <c r="J19" s="29">
        <v>2600</v>
      </c>
      <c r="K19" s="29">
        <v>14900</v>
      </c>
      <c r="L19" s="29">
        <v>13500</v>
      </c>
      <c r="M19" s="29">
        <v>3900</v>
      </c>
      <c r="N19" s="29">
        <v>2500</v>
      </c>
      <c r="O19" s="29">
        <v>14300</v>
      </c>
      <c r="P19" s="29">
        <v>13000</v>
      </c>
      <c r="Q19" s="29">
        <v>3500</v>
      </c>
      <c r="R19" s="29">
        <v>2400</v>
      </c>
      <c r="S19" s="29">
        <v>13800</v>
      </c>
      <c r="T19" s="29">
        <v>12600</v>
      </c>
      <c r="U19" s="29">
        <v>3300</v>
      </c>
      <c r="V19" s="29">
        <v>2400</v>
      </c>
      <c r="W19" s="29">
        <v>13600</v>
      </c>
      <c r="X19" s="29">
        <v>12500</v>
      </c>
      <c r="Y19" s="29">
        <v>3200</v>
      </c>
      <c r="Z19" s="29">
        <v>2300</v>
      </c>
      <c r="AA19" s="29">
        <v>12800</v>
      </c>
      <c r="AB19" s="29">
        <v>11800</v>
      </c>
      <c r="AC19" s="29">
        <v>3800</v>
      </c>
      <c r="AD19" s="29">
        <v>2100</v>
      </c>
    </row>
    <row r="20" spans="1:30" x14ac:dyDescent="0.25">
      <c r="A20" s="411" t="s">
        <v>28</v>
      </c>
      <c r="B20" s="412"/>
      <c r="C20" s="415">
        <v>1600</v>
      </c>
      <c r="D20" s="415">
        <v>200</v>
      </c>
      <c r="E20" s="415">
        <v>1300</v>
      </c>
      <c r="F20" s="415">
        <v>500</v>
      </c>
      <c r="G20" s="415">
        <v>1500</v>
      </c>
      <c r="H20" s="415">
        <v>300</v>
      </c>
      <c r="I20" s="415">
        <v>1200</v>
      </c>
      <c r="J20" s="415">
        <v>400</v>
      </c>
      <c r="K20" s="415">
        <v>1500</v>
      </c>
      <c r="L20" s="415">
        <v>300</v>
      </c>
      <c r="M20" s="415">
        <v>1200</v>
      </c>
      <c r="N20" s="415">
        <v>500</v>
      </c>
      <c r="O20" s="415">
        <v>1600</v>
      </c>
      <c r="P20" s="415">
        <v>300</v>
      </c>
      <c r="Q20" s="415">
        <v>1200</v>
      </c>
      <c r="R20" s="415">
        <v>600</v>
      </c>
      <c r="S20" s="415">
        <v>1500</v>
      </c>
      <c r="T20" s="415">
        <v>300</v>
      </c>
      <c r="U20" s="415">
        <v>1100</v>
      </c>
      <c r="V20" s="415">
        <v>600</v>
      </c>
      <c r="W20" s="415">
        <v>1400</v>
      </c>
      <c r="X20" s="415">
        <v>300</v>
      </c>
      <c r="Y20" s="415">
        <v>1000</v>
      </c>
      <c r="Z20" s="415">
        <v>600</v>
      </c>
      <c r="AA20" s="415">
        <v>1400</v>
      </c>
      <c r="AB20" s="415">
        <v>400</v>
      </c>
      <c r="AC20" s="415">
        <v>1100</v>
      </c>
      <c r="AD20" s="415">
        <v>600</v>
      </c>
    </row>
    <row r="21" spans="1:30" x14ac:dyDescent="0.25">
      <c r="A21" s="414" t="s">
        <v>48</v>
      </c>
      <c r="B21" s="32"/>
      <c r="C21" s="29">
        <v>18600</v>
      </c>
      <c r="D21" s="29">
        <v>15800</v>
      </c>
      <c r="E21" s="29">
        <v>12500</v>
      </c>
      <c r="F21" s="29">
        <v>5600</v>
      </c>
      <c r="G21" s="29">
        <v>16300</v>
      </c>
      <c r="H21" s="29">
        <v>13800</v>
      </c>
      <c r="I21" s="29">
        <v>11300</v>
      </c>
      <c r="J21" s="29">
        <v>5400</v>
      </c>
      <c r="K21" s="29">
        <v>15400</v>
      </c>
      <c r="L21" s="29">
        <v>13000</v>
      </c>
      <c r="M21" s="29">
        <v>10400</v>
      </c>
      <c r="N21" s="29">
        <v>5300</v>
      </c>
      <c r="O21" s="29">
        <v>14000</v>
      </c>
      <c r="P21" s="29">
        <v>11500</v>
      </c>
      <c r="Q21" s="29">
        <v>9400</v>
      </c>
      <c r="R21" s="29">
        <v>5100</v>
      </c>
      <c r="S21" s="29">
        <v>13100</v>
      </c>
      <c r="T21" s="29">
        <v>10800</v>
      </c>
      <c r="U21" s="29">
        <v>8400</v>
      </c>
      <c r="V21" s="29">
        <v>4700</v>
      </c>
      <c r="W21" s="29">
        <v>12400</v>
      </c>
      <c r="X21" s="29">
        <v>10200</v>
      </c>
      <c r="Y21" s="29">
        <v>7800</v>
      </c>
      <c r="Z21" s="29">
        <v>4400</v>
      </c>
      <c r="AA21" s="29">
        <v>9700</v>
      </c>
      <c r="AB21" s="29">
        <v>7300</v>
      </c>
      <c r="AC21" s="29">
        <v>5700</v>
      </c>
      <c r="AD21" s="29">
        <v>3200</v>
      </c>
    </row>
    <row r="22" spans="1:30" s="21" customFormat="1" x14ac:dyDescent="0.25">
      <c r="A22" s="422" t="s">
        <v>212</v>
      </c>
      <c r="B22" s="423"/>
      <c r="C22" s="424">
        <v>164100</v>
      </c>
      <c r="D22" s="424">
        <v>110100</v>
      </c>
      <c r="E22" s="424">
        <v>100500</v>
      </c>
      <c r="F22" s="424">
        <v>46200</v>
      </c>
      <c r="G22" s="424">
        <v>153800</v>
      </c>
      <c r="H22" s="424">
        <v>103300</v>
      </c>
      <c r="I22" s="424">
        <v>102700</v>
      </c>
      <c r="J22" s="424">
        <v>48900</v>
      </c>
      <c r="K22" s="424">
        <v>152500</v>
      </c>
      <c r="L22" s="424">
        <v>102500</v>
      </c>
      <c r="M22" s="424">
        <v>105600</v>
      </c>
      <c r="N22" s="424">
        <v>49900</v>
      </c>
      <c r="O22" s="424">
        <v>149200</v>
      </c>
      <c r="P22" s="424">
        <v>100100</v>
      </c>
      <c r="Q22" s="424">
        <v>102600</v>
      </c>
      <c r="R22" s="424">
        <v>49300</v>
      </c>
      <c r="S22" s="424">
        <v>145100</v>
      </c>
      <c r="T22" s="424">
        <v>103400</v>
      </c>
      <c r="U22" s="424">
        <v>100600</v>
      </c>
      <c r="V22" s="424">
        <v>47600</v>
      </c>
      <c r="W22" s="424">
        <v>144600</v>
      </c>
      <c r="X22" s="424">
        <v>101300</v>
      </c>
      <c r="Y22" s="424">
        <v>96390</v>
      </c>
      <c r="Z22" s="424">
        <v>47000</v>
      </c>
      <c r="AA22" s="424">
        <v>138400</v>
      </c>
      <c r="AB22" s="424">
        <v>98500</v>
      </c>
      <c r="AC22" s="424">
        <v>94500</v>
      </c>
      <c r="AD22" s="424">
        <v>43000</v>
      </c>
    </row>
    <row r="23" spans="1:30" x14ac:dyDescent="0.25">
      <c r="A23" s="425" t="s">
        <v>58</v>
      </c>
      <c r="B23" s="426"/>
      <c r="C23" s="427">
        <v>241500</v>
      </c>
      <c r="D23" s="427">
        <v>213300</v>
      </c>
      <c r="E23" s="427">
        <v>211100</v>
      </c>
      <c r="F23" s="427">
        <v>118900</v>
      </c>
      <c r="G23" s="427">
        <v>232100</v>
      </c>
      <c r="H23" s="427">
        <v>206300</v>
      </c>
      <c r="I23" s="427">
        <v>205400</v>
      </c>
      <c r="J23" s="427">
        <v>118800</v>
      </c>
      <c r="K23" s="427">
        <v>233000</v>
      </c>
      <c r="L23" s="427">
        <v>206500</v>
      </c>
      <c r="M23" s="427">
        <v>205600</v>
      </c>
      <c r="N23" s="427">
        <v>121000</v>
      </c>
      <c r="O23" s="427">
        <v>229000</v>
      </c>
      <c r="P23" s="427">
        <v>202000</v>
      </c>
      <c r="Q23" s="427">
        <v>201900</v>
      </c>
      <c r="R23" s="427">
        <v>119900</v>
      </c>
      <c r="S23" s="427">
        <v>226500</v>
      </c>
      <c r="T23" s="427">
        <v>199800</v>
      </c>
      <c r="U23" s="427">
        <v>198000</v>
      </c>
      <c r="V23" s="427">
        <v>116100</v>
      </c>
      <c r="W23" s="427">
        <v>223800</v>
      </c>
      <c r="X23" s="427">
        <v>200400</v>
      </c>
      <c r="Y23" s="427">
        <v>196900</v>
      </c>
      <c r="Z23" s="427">
        <v>112700</v>
      </c>
      <c r="AA23" s="427">
        <v>219700</v>
      </c>
      <c r="AB23" s="427">
        <v>198500</v>
      </c>
      <c r="AC23" s="427">
        <v>193700</v>
      </c>
      <c r="AD23" s="427">
        <v>105900</v>
      </c>
    </row>
    <row r="24" spans="1:30" x14ac:dyDescent="0.25">
      <c r="AA24" s="30"/>
    </row>
    <row r="25" spans="1:30" s="19" customFormat="1" ht="11.25" x14ac:dyDescent="0.2">
      <c r="A25" s="19" t="s">
        <v>294</v>
      </c>
      <c r="AA25" s="89"/>
    </row>
    <row r="26" spans="1:30" s="19" customFormat="1" ht="11.25" x14ac:dyDescent="0.2">
      <c r="A26" s="19" t="s">
        <v>25</v>
      </c>
    </row>
    <row r="27" spans="1:30" s="19" customFormat="1" ht="11.25" x14ac:dyDescent="0.2">
      <c r="A27" s="19" t="s">
        <v>213</v>
      </c>
    </row>
    <row r="28" spans="1:30" s="19" customFormat="1" ht="11.25" x14ac:dyDescent="0.2">
      <c r="A28" s="19" t="s">
        <v>214</v>
      </c>
    </row>
    <row r="29" spans="1:30" s="19" customFormat="1" ht="11.25" x14ac:dyDescent="0.2">
      <c r="A29" s="19" t="s">
        <v>215</v>
      </c>
    </row>
    <row r="30" spans="1:30" s="19" customFormat="1" ht="11.25" x14ac:dyDescent="0.2">
      <c r="A30" s="19" t="s">
        <v>216</v>
      </c>
    </row>
    <row r="31" spans="1:30" s="19" customFormat="1" ht="11.25" x14ac:dyDescent="0.2">
      <c r="A31" s="19" t="s">
        <v>217</v>
      </c>
    </row>
    <row r="32" spans="1:30" s="19" customFormat="1" ht="11.25" x14ac:dyDescent="0.2">
      <c r="A32" s="19" t="s">
        <v>218</v>
      </c>
    </row>
    <row r="34" spans="1:1" x14ac:dyDescent="0.25">
      <c r="A34" s="43" t="s">
        <v>8</v>
      </c>
    </row>
  </sheetData>
  <mergeCells count="7">
    <mergeCell ref="AA3:AD3"/>
    <mergeCell ref="C3:F3"/>
    <mergeCell ref="G3:J3"/>
    <mergeCell ref="K3:N3"/>
    <mergeCell ref="O3:R3"/>
    <mergeCell ref="S3:V3"/>
    <mergeCell ref="W3:Z3"/>
  </mergeCells>
  <hyperlinks>
    <hyperlink ref="A34" location="Index!A1" display="Back to index" xr:uid="{1285F7E7-B21E-4189-A624-8AC2AD8F667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F74A-1D66-4EF4-B4B5-63E80A600EAA}">
  <dimension ref="A1:B18"/>
  <sheetViews>
    <sheetView showGridLines="0" zoomScaleNormal="100" workbookViewId="0">
      <selection activeCell="H13" sqref="H13"/>
    </sheetView>
  </sheetViews>
  <sheetFormatPr defaultRowHeight="15" x14ac:dyDescent="0.25"/>
  <cols>
    <col min="1" max="1" width="33.28515625" style="39" customWidth="1"/>
    <col min="2" max="2" width="10.7109375" customWidth="1"/>
  </cols>
  <sheetData>
    <row r="1" spans="1:2" s="36" customFormat="1" x14ac:dyDescent="0.25">
      <c r="A1" s="20" t="s">
        <v>31</v>
      </c>
    </row>
    <row r="3" spans="1:2" x14ac:dyDescent="0.25">
      <c r="A3" s="60"/>
      <c r="B3" s="61" t="s">
        <v>9</v>
      </c>
    </row>
    <row r="4" spans="1:2" x14ac:dyDescent="0.25">
      <c r="A4" s="62" t="s">
        <v>32</v>
      </c>
      <c r="B4" s="63">
        <v>0.37</v>
      </c>
    </row>
    <row r="5" spans="1:2" x14ac:dyDescent="0.25">
      <c r="A5" s="60" t="s">
        <v>33</v>
      </c>
      <c r="B5" s="64">
        <v>0.22</v>
      </c>
    </row>
    <row r="6" spans="1:2" x14ac:dyDescent="0.25">
      <c r="A6" s="62" t="s">
        <v>34</v>
      </c>
      <c r="B6" s="63">
        <v>0.1</v>
      </c>
    </row>
    <row r="7" spans="1:2" x14ac:dyDescent="0.25">
      <c r="A7" s="60" t="s">
        <v>35</v>
      </c>
      <c r="B7" s="64">
        <v>7.0000000000000007E-2</v>
      </c>
    </row>
    <row r="8" spans="1:2" x14ac:dyDescent="0.25">
      <c r="A8" s="62" t="s">
        <v>36</v>
      </c>
      <c r="B8" s="63">
        <v>0.06</v>
      </c>
    </row>
    <row r="9" spans="1:2" x14ac:dyDescent="0.25">
      <c r="A9" s="60" t="s">
        <v>37</v>
      </c>
      <c r="B9" s="64">
        <v>0.06</v>
      </c>
    </row>
    <row r="10" spans="1:2" x14ac:dyDescent="0.25">
      <c r="A10" s="62" t="s">
        <v>38</v>
      </c>
      <c r="B10" s="63">
        <v>0.05</v>
      </c>
    </row>
    <row r="11" spans="1:2" x14ac:dyDescent="0.25">
      <c r="A11" s="60" t="s">
        <v>39</v>
      </c>
      <c r="B11" s="64">
        <v>0.05</v>
      </c>
    </row>
    <row r="12" spans="1:2" x14ac:dyDescent="0.25">
      <c r="A12" s="62" t="s">
        <v>40</v>
      </c>
      <c r="B12" s="63">
        <v>0.01</v>
      </c>
    </row>
    <row r="14" spans="1:2" x14ac:dyDescent="0.25">
      <c r="A14" s="27" t="s">
        <v>41</v>
      </c>
    </row>
    <row r="15" spans="1:2" x14ac:dyDescent="0.25">
      <c r="A15"/>
    </row>
    <row r="16" spans="1:2" x14ac:dyDescent="0.25">
      <c r="A16" s="43" t="s">
        <v>8</v>
      </c>
    </row>
    <row r="17" spans="1:1" x14ac:dyDescent="0.25">
      <c r="A17"/>
    </row>
    <row r="18" spans="1:1" x14ac:dyDescent="0.25">
      <c r="A18" s="65"/>
    </row>
  </sheetData>
  <hyperlinks>
    <hyperlink ref="A16" location="Index!A1" display="Back to index" xr:uid="{4106CA01-F20A-4656-A5FB-314B4A6FBD9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C5BDC-0081-42DF-AD24-2281A26CDCB2}">
  <dimension ref="A1:W13"/>
  <sheetViews>
    <sheetView showGridLines="0" workbookViewId="0">
      <selection activeCell="A11" sqref="A11"/>
    </sheetView>
  </sheetViews>
  <sheetFormatPr defaultColWidth="8.85546875" defaultRowHeight="15" x14ac:dyDescent="0.25"/>
  <cols>
    <col min="1" max="1" width="23.5703125" style="10" customWidth="1"/>
    <col min="2" max="23" width="10.7109375" style="10" customWidth="1"/>
    <col min="24" max="16384" width="8.85546875" style="10"/>
  </cols>
  <sheetData>
    <row r="1" spans="1:23" x14ac:dyDescent="0.25">
      <c r="A1" s="21" t="s">
        <v>219</v>
      </c>
    </row>
    <row r="2" spans="1:23" x14ac:dyDescent="0.25">
      <c r="G2" s="428"/>
      <c r="V2" s="428"/>
    </row>
    <row r="3" spans="1:23" s="13" customFormat="1" ht="30" customHeight="1" x14ac:dyDescent="0.25">
      <c r="A3" s="511"/>
      <c r="B3" s="537">
        <v>2012</v>
      </c>
      <c r="C3" s="536"/>
      <c r="D3" s="538"/>
      <c r="E3" s="537">
        <v>2013</v>
      </c>
      <c r="F3" s="536"/>
      <c r="G3" s="538"/>
      <c r="H3" s="537">
        <v>2014</v>
      </c>
      <c r="I3" s="536"/>
      <c r="J3" s="538"/>
      <c r="K3" s="537">
        <v>2015</v>
      </c>
      <c r="L3" s="536"/>
      <c r="M3" s="538"/>
      <c r="N3" s="537">
        <v>2016</v>
      </c>
      <c r="O3" s="536"/>
      <c r="P3" s="538"/>
      <c r="Q3" s="537">
        <v>2017</v>
      </c>
      <c r="R3" s="536"/>
      <c r="S3" s="538"/>
      <c r="T3" s="509"/>
      <c r="U3" s="509"/>
      <c r="V3" s="509"/>
      <c r="W3" s="509"/>
    </row>
    <row r="4" spans="1:23" ht="75" x14ac:dyDescent="0.25">
      <c r="A4" s="490"/>
      <c r="B4" s="481" t="s">
        <v>220</v>
      </c>
      <c r="C4" s="481" t="s">
        <v>221</v>
      </c>
      <c r="D4" s="481" t="s">
        <v>222</v>
      </c>
      <c r="E4" s="481" t="s">
        <v>220</v>
      </c>
      <c r="F4" s="481" t="s">
        <v>221</v>
      </c>
      <c r="G4" s="481" t="s">
        <v>222</v>
      </c>
      <c r="H4" s="481" t="s">
        <v>220</v>
      </c>
      <c r="I4" s="481" t="s">
        <v>221</v>
      </c>
      <c r="J4" s="481" t="s">
        <v>222</v>
      </c>
      <c r="K4" s="481" t="s">
        <v>220</v>
      </c>
      <c r="L4" s="481" t="s">
        <v>221</v>
      </c>
      <c r="M4" s="481" t="s">
        <v>222</v>
      </c>
      <c r="N4" s="481" t="s">
        <v>220</v>
      </c>
      <c r="O4" s="481" t="s">
        <v>221</v>
      </c>
      <c r="P4" s="481" t="s">
        <v>222</v>
      </c>
      <c r="Q4" s="481" t="s">
        <v>220</v>
      </c>
      <c r="R4" s="481" t="s">
        <v>221</v>
      </c>
      <c r="S4" s="481" t="s">
        <v>222</v>
      </c>
      <c r="T4" s="481" t="s">
        <v>12</v>
      </c>
      <c r="U4" s="481" t="s">
        <v>53</v>
      </c>
      <c r="V4" s="481" t="s">
        <v>223</v>
      </c>
      <c r="W4" s="481" t="s">
        <v>224</v>
      </c>
    </row>
    <row r="5" spans="1:23" ht="15.75" x14ac:dyDescent="0.25">
      <c r="A5" s="205" t="s">
        <v>44</v>
      </c>
      <c r="B5" s="206">
        <v>456</v>
      </c>
      <c r="C5" s="207">
        <v>0.57699999999999996</v>
      </c>
      <c r="D5" s="429">
        <v>263</v>
      </c>
      <c r="E5" s="206">
        <v>448</v>
      </c>
      <c r="F5" s="207">
        <v>0.58299999999999996</v>
      </c>
      <c r="G5" s="429">
        <v>261</v>
      </c>
      <c r="H5" s="206">
        <v>441</v>
      </c>
      <c r="I5" s="207">
        <v>0.57799999999999996</v>
      </c>
      <c r="J5" s="429">
        <v>255</v>
      </c>
      <c r="K5" s="206">
        <v>431</v>
      </c>
      <c r="L5" s="207">
        <v>0.56599999999999995</v>
      </c>
      <c r="M5" s="429">
        <v>243.94599999999997</v>
      </c>
      <c r="N5" s="206">
        <v>427</v>
      </c>
      <c r="O5" s="207">
        <v>0.58499999999999996</v>
      </c>
      <c r="P5" s="429">
        <v>249.79499999999999</v>
      </c>
      <c r="Q5" s="206">
        <v>422</v>
      </c>
      <c r="R5" s="207">
        <v>0.58499999999999996</v>
      </c>
      <c r="S5" s="429">
        <v>247</v>
      </c>
      <c r="T5" s="207">
        <v>-1.11891751236013E-2</v>
      </c>
      <c r="U5" s="207">
        <v>-6.0836501901140684E-2</v>
      </c>
      <c r="V5" s="430">
        <v>-3</v>
      </c>
      <c r="W5" s="430">
        <v>16</v>
      </c>
    </row>
    <row r="6" spans="1:23" ht="15.75" x14ac:dyDescent="0.25">
      <c r="A6" s="208" t="s">
        <v>45</v>
      </c>
      <c r="B6" s="209">
        <v>436</v>
      </c>
      <c r="C6" s="210">
        <v>0.46300000000000002</v>
      </c>
      <c r="D6" s="431">
        <v>202</v>
      </c>
      <c r="E6" s="209">
        <v>432</v>
      </c>
      <c r="F6" s="210">
        <v>0.47699999999999998</v>
      </c>
      <c r="G6" s="431">
        <v>206</v>
      </c>
      <c r="H6" s="209">
        <v>436</v>
      </c>
      <c r="I6" s="210">
        <v>0.498</v>
      </c>
      <c r="J6" s="431">
        <v>217</v>
      </c>
      <c r="K6" s="209">
        <v>411</v>
      </c>
      <c r="L6" s="210">
        <v>0.51600000000000001</v>
      </c>
      <c r="M6" s="431">
        <v>212.07599999999999</v>
      </c>
      <c r="N6" s="209">
        <v>419</v>
      </c>
      <c r="O6" s="210">
        <v>0.52700000000000002</v>
      </c>
      <c r="P6" s="431">
        <v>220.81300000000002</v>
      </c>
      <c r="Q6" s="209">
        <v>410</v>
      </c>
      <c r="R6" s="210">
        <v>0.51500000000000001</v>
      </c>
      <c r="S6" s="431">
        <v>211</v>
      </c>
      <c r="T6" s="210">
        <v>-4.4440318278362305E-2</v>
      </c>
      <c r="U6" s="210">
        <v>4.4554455445544552E-2</v>
      </c>
      <c r="V6" s="432">
        <v>-10</v>
      </c>
      <c r="W6" s="432">
        <v>-9</v>
      </c>
    </row>
    <row r="7" spans="1:23" ht="15.75" x14ac:dyDescent="0.25">
      <c r="A7" s="205" t="s">
        <v>49</v>
      </c>
      <c r="B7" s="206">
        <v>1464</v>
      </c>
      <c r="C7" s="207">
        <v>0.70799999999999996</v>
      </c>
      <c r="D7" s="429">
        <v>1037</v>
      </c>
      <c r="E7" s="206">
        <v>1500</v>
      </c>
      <c r="F7" s="207">
        <v>0.73799999999999999</v>
      </c>
      <c r="G7" s="429">
        <v>1107</v>
      </c>
      <c r="H7" s="206">
        <v>1511</v>
      </c>
      <c r="I7" s="207">
        <v>0.76100000000000001</v>
      </c>
      <c r="J7" s="429">
        <v>1150</v>
      </c>
      <c r="K7" s="206">
        <v>1477</v>
      </c>
      <c r="L7" s="207">
        <v>0.77900000000000003</v>
      </c>
      <c r="M7" s="429">
        <v>1150.5830000000001</v>
      </c>
      <c r="N7" s="206">
        <v>1530</v>
      </c>
      <c r="O7" s="207">
        <v>0.77600000000000002</v>
      </c>
      <c r="P7" s="429">
        <v>1187.28</v>
      </c>
      <c r="Q7" s="206">
        <v>1501</v>
      </c>
      <c r="R7" s="207">
        <v>0.78800000000000003</v>
      </c>
      <c r="S7" s="429">
        <v>1183</v>
      </c>
      <c r="T7" s="207">
        <v>-3.6048783774678028E-3</v>
      </c>
      <c r="U7" s="207">
        <v>0.14079074252651899</v>
      </c>
      <c r="V7" s="430">
        <v>-4</v>
      </c>
      <c r="W7" s="430">
        <v>-146</v>
      </c>
    </row>
    <row r="8" spans="1:23" ht="15.75" x14ac:dyDescent="0.25">
      <c r="A8" s="208" t="s">
        <v>50</v>
      </c>
      <c r="B8" s="209">
        <v>399</v>
      </c>
      <c r="C8" s="210">
        <v>0.43099999999999999</v>
      </c>
      <c r="D8" s="431">
        <v>172</v>
      </c>
      <c r="E8" s="209">
        <v>388</v>
      </c>
      <c r="F8" s="210">
        <v>0.441</v>
      </c>
      <c r="G8" s="431">
        <v>171</v>
      </c>
      <c r="H8" s="209">
        <v>391</v>
      </c>
      <c r="I8" s="210">
        <v>0.45</v>
      </c>
      <c r="J8" s="431">
        <v>176</v>
      </c>
      <c r="K8" s="209">
        <v>373</v>
      </c>
      <c r="L8" s="210">
        <v>0.45300000000000001</v>
      </c>
      <c r="M8" s="431">
        <v>168.96899999999999</v>
      </c>
      <c r="N8" s="209">
        <v>367</v>
      </c>
      <c r="O8" s="210">
        <v>0.441</v>
      </c>
      <c r="P8" s="431">
        <v>161.84700000000001</v>
      </c>
      <c r="Q8" s="209">
        <v>357</v>
      </c>
      <c r="R8" s="210">
        <v>0.46200000000000002</v>
      </c>
      <c r="S8" s="431">
        <v>165</v>
      </c>
      <c r="T8" s="210">
        <v>1.9481362027099599E-2</v>
      </c>
      <c r="U8" s="210">
        <v>-4.0697674418604703E-2</v>
      </c>
      <c r="V8" s="432">
        <v>3</v>
      </c>
      <c r="W8" s="432">
        <v>7</v>
      </c>
    </row>
    <row r="9" spans="1:23" ht="15.75" x14ac:dyDescent="0.25">
      <c r="A9" s="205" t="s">
        <v>27</v>
      </c>
      <c r="B9" s="206">
        <v>1192</v>
      </c>
      <c r="C9" s="207">
        <v>0.28499999999999998</v>
      </c>
      <c r="D9" s="429">
        <v>340</v>
      </c>
      <c r="E9" s="206">
        <v>1176</v>
      </c>
      <c r="F9" s="207">
        <v>0.30099999999999999</v>
      </c>
      <c r="G9" s="429">
        <v>354</v>
      </c>
      <c r="H9" s="206">
        <v>1171</v>
      </c>
      <c r="I9" s="207">
        <v>0.30099999999999999</v>
      </c>
      <c r="J9" s="429">
        <v>353</v>
      </c>
      <c r="K9" s="206">
        <v>1147</v>
      </c>
      <c r="L9" s="207">
        <v>0.33200000000000002</v>
      </c>
      <c r="M9" s="429">
        <v>380.80400000000003</v>
      </c>
      <c r="N9" s="206">
        <v>1151</v>
      </c>
      <c r="O9" s="207">
        <v>0.30599999999999999</v>
      </c>
      <c r="P9" s="429">
        <v>352.20600000000002</v>
      </c>
      <c r="Q9" s="206">
        <v>1115</v>
      </c>
      <c r="R9" s="207">
        <v>0.317</v>
      </c>
      <c r="S9" s="429">
        <v>354</v>
      </c>
      <c r="T9" s="207">
        <v>5.0936099896083048E-3</v>
      </c>
      <c r="U9" s="207">
        <v>4.1176470588235294E-2</v>
      </c>
      <c r="V9" s="430">
        <v>2</v>
      </c>
      <c r="W9" s="430">
        <v>-14</v>
      </c>
    </row>
    <row r="11" spans="1:23" x14ac:dyDescent="0.25">
      <c r="A11" s="433" t="s">
        <v>225</v>
      </c>
    </row>
    <row r="13" spans="1:23" x14ac:dyDescent="0.25">
      <c r="A13" s="43" t="s">
        <v>8</v>
      </c>
    </row>
  </sheetData>
  <mergeCells count="6">
    <mergeCell ref="Q3:S3"/>
    <mergeCell ref="B3:D3"/>
    <mergeCell ref="E3:G3"/>
    <mergeCell ref="H3:J3"/>
    <mergeCell ref="K3:M3"/>
    <mergeCell ref="N3:P3"/>
  </mergeCells>
  <hyperlinks>
    <hyperlink ref="A13" location="Index!A1" display="Back to index" xr:uid="{1AA4F289-C755-4A42-80F5-2A82497C3C3F}"/>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5F39-913D-46CB-864C-BB440A920BAC}">
  <dimension ref="A1:Z27"/>
  <sheetViews>
    <sheetView showGridLines="0" zoomScaleNormal="100" workbookViewId="0">
      <selection activeCell="A17" sqref="A17"/>
    </sheetView>
  </sheetViews>
  <sheetFormatPr defaultRowHeight="15" x14ac:dyDescent="0.25"/>
  <cols>
    <col min="1" max="1" width="29.140625" customWidth="1"/>
    <col min="2" max="26" width="12.7109375" customWidth="1"/>
    <col min="27" max="27" width="11.85546875" bestFit="1" customWidth="1"/>
    <col min="28" max="28" width="12.140625" bestFit="1" customWidth="1"/>
  </cols>
  <sheetData>
    <row r="1" spans="1:26" x14ac:dyDescent="0.25">
      <c r="A1" s="21" t="s">
        <v>226</v>
      </c>
      <c r="B1" s="21"/>
      <c r="C1" s="21"/>
      <c r="D1" s="21"/>
    </row>
    <row r="2" spans="1:26" x14ac:dyDescent="0.25">
      <c r="A2" s="21"/>
      <c r="B2" s="21"/>
      <c r="C2" s="21"/>
      <c r="D2" s="21"/>
    </row>
    <row r="3" spans="1:26" s="436" customFormat="1" ht="30" customHeight="1" x14ac:dyDescent="0.25">
      <c r="A3" s="511"/>
      <c r="B3" s="537">
        <v>2011</v>
      </c>
      <c r="C3" s="536"/>
      <c r="D3" s="538"/>
      <c r="E3" s="537">
        <v>2012</v>
      </c>
      <c r="F3" s="536"/>
      <c r="G3" s="538"/>
      <c r="H3" s="537">
        <v>2013</v>
      </c>
      <c r="I3" s="536"/>
      <c r="J3" s="538"/>
      <c r="K3" s="537">
        <v>2014</v>
      </c>
      <c r="L3" s="536"/>
      <c r="M3" s="538"/>
      <c r="N3" s="537">
        <v>2015</v>
      </c>
      <c r="O3" s="536"/>
      <c r="P3" s="538"/>
      <c r="Q3" s="537">
        <v>2016</v>
      </c>
      <c r="R3" s="536"/>
      <c r="S3" s="538"/>
      <c r="T3" s="535">
        <v>2017</v>
      </c>
      <c r="U3" s="536"/>
      <c r="V3" s="538"/>
      <c r="W3" s="512"/>
      <c r="X3" s="512"/>
      <c r="Y3" s="512"/>
      <c r="Z3" s="512"/>
    </row>
    <row r="4" spans="1:26" s="436" customFormat="1" ht="60" x14ac:dyDescent="0.25">
      <c r="A4" s="434"/>
      <c r="B4" s="435" t="s">
        <v>227</v>
      </c>
      <c r="C4" s="435" t="s">
        <v>228</v>
      </c>
      <c r="D4" s="435" t="s">
        <v>26</v>
      </c>
      <c r="E4" s="435" t="s">
        <v>227</v>
      </c>
      <c r="F4" s="435" t="s">
        <v>228</v>
      </c>
      <c r="G4" s="435" t="s">
        <v>26</v>
      </c>
      <c r="H4" s="435" t="s">
        <v>227</v>
      </c>
      <c r="I4" s="435" t="s">
        <v>228</v>
      </c>
      <c r="J4" s="435" t="s">
        <v>26</v>
      </c>
      <c r="K4" s="435" t="s">
        <v>227</v>
      </c>
      <c r="L4" s="435" t="s">
        <v>228</v>
      </c>
      <c r="M4" s="435" t="s">
        <v>26</v>
      </c>
      <c r="N4" s="435" t="s">
        <v>227</v>
      </c>
      <c r="O4" s="435" t="s">
        <v>228</v>
      </c>
      <c r="P4" s="435" t="s">
        <v>26</v>
      </c>
      <c r="Q4" s="435" t="s">
        <v>227</v>
      </c>
      <c r="R4" s="435" t="s">
        <v>26</v>
      </c>
      <c r="S4" s="435" t="s">
        <v>228</v>
      </c>
      <c r="T4" s="435" t="s">
        <v>227</v>
      </c>
      <c r="U4" s="435" t="s">
        <v>26</v>
      </c>
      <c r="V4" s="435" t="s">
        <v>228</v>
      </c>
      <c r="W4" s="435" t="s">
        <v>229</v>
      </c>
      <c r="X4" s="435" t="s">
        <v>230</v>
      </c>
      <c r="Y4" s="435" t="s">
        <v>231</v>
      </c>
      <c r="Z4" s="435" t="s">
        <v>232</v>
      </c>
    </row>
    <row r="5" spans="1:26" x14ac:dyDescent="0.25">
      <c r="A5" s="437" t="s">
        <v>44</v>
      </c>
      <c r="B5" s="438">
        <v>1157</v>
      </c>
      <c r="C5" s="53">
        <v>0.84329446064139946</v>
      </c>
      <c r="D5" s="438">
        <v>1372</v>
      </c>
      <c r="E5" s="438">
        <v>1169</v>
      </c>
      <c r="F5" s="53">
        <v>0.84771573604060912</v>
      </c>
      <c r="G5" s="438">
        <v>1379</v>
      </c>
      <c r="H5" s="438">
        <v>1190</v>
      </c>
      <c r="I5" s="53">
        <v>0.85488505747126442</v>
      </c>
      <c r="J5" s="438">
        <v>1392</v>
      </c>
      <c r="K5" s="439">
        <v>1180</v>
      </c>
      <c r="L5" s="53">
        <v>0.86510263929618769</v>
      </c>
      <c r="M5" s="439">
        <v>1364</v>
      </c>
      <c r="N5" s="438">
        <v>1165</v>
      </c>
      <c r="O5" s="53">
        <v>0.86940298507462688</v>
      </c>
      <c r="P5" s="438">
        <v>1340</v>
      </c>
      <c r="Q5" s="438">
        <v>1183</v>
      </c>
      <c r="R5" s="438">
        <v>1353</v>
      </c>
      <c r="S5" s="53">
        <v>0.87435328898743536</v>
      </c>
      <c r="T5" s="438">
        <v>1153.44</v>
      </c>
      <c r="U5" s="438">
        <v>1329.9</v>
      </c>
      <c r="V5" s="53">
        <v>0.8673133318294608</v>
      </c>
      <c r="W5" s="53">
        <v>-2.4987320371935712E-2</v>
      </c>
      <c r="X5" s="53">
        <v>-1.331052181351578E-2</v>
      </c>
      <c r="Y5" s="438">
        <v>-29.559999999999945</v>
      </c>
      <c r="Z5" s="438">
        <v>-15.559999999999945</v>
      </c>
    </row>
    <row r="6" spans="1:26" x14ac:dyDescent="0.25">
      <c r="A6" s="440" t="s">
        <v>45</v>
      </c>
      <c r="B6" s="441">
        <v>928</v>
      </c>
      <c r="C6" s="54">
        <v>0.83981900452488689</v>
      </c>
      <c r="D6" s="441">
        <v>1105</v>
      </c>
      <c r="E6" s="441">
        <v>935</v>
      </c>
      <c r="F6" s="54">
        <v>0.84234234234234229</v>
      </c>
      <c r="G6" s="441">
        <v>1110</v>
      </c>
      <c r="H6" s="441">
        <v>935</v>
      </c>
      <c r="I6" s="54">
        <v>0.84386281588447654</v>
      </c>
      <c r="J6" s="441">
        <v>1108</v>
      </c>
      <c r="K6" s="442">
        <v>936</v>
      </c>
      <c r="L6" s="54">
        <v>0.84021543985637348</v>
      </c>
      <c r="M6" s="442">
        <v>1114</v>
      </c>
      <c r="N6" s="441">
        <v>932</v>
      </c>
      <c r="O6" s="54">
        <v>0.84420289855072461</v>
      </c>
      <c r="P6" s="441">
        <v>1104</v>
      </c>
      <c r="Q6" s="441">
        <v>942</v>
      </c>
      <c r="R6" s="441">
        <v>1116</v>
      </c>
      <c r="S6" s="54">
        <v>0.84408602150537637</v>
      </c>
      <c r="T6" s="441">
        <v>981.75</v>
      </c>
      <c r="U6" s="441">
        <v>1140.56</v>
      </c>
      <c r="V6" s="54">
        <v>0.86076138037455285</v>
      </c>
      <c r="W6" s="54">
        <v>4.2197452229299361E-2</v>
      </c>
      <c r="X6" s="212">
        <v>0.05</v>
      </c>
      <c r="Y6" s="441">
        <v>39.75</v>
      </c>
      <c r="Z6" s="441">
        <v>46.75</v>
      </c>
    </row>
    <row r="7" spans="1:26" x14ac:dyDescent="0.25">
      <c r="A7" s="437" t="s">
        <v>233</v>
      </c>
      <c r="B7" s="438">
        <v>675</v>
      </c>
      <c r="C7" s="53">
        <v>0.66241413150147199</v>
      </c>
      <c r="D7" s="443">
        <v>1019</v>
      </c>
      <c r="E7" s="438">
        <v>660</v>
      </c>
      <c r="F7" s="53">
        <v>0.66666666666666663</v>
      </c>
      <c r="G7" s="443">
        <v>990</v>
      </c>
      <c r="H7" s="438">
        <v>649</v>
      </c>
      <c r="I7" s="53">
        <v>0.66700924974306264</v>
      </c>
      <c r="J7" s="443">
        <v>973</v>
      </c>
      <c r="K7" s="439">
        <v>636</v>
      </c>
      <c r="L7" s="443" t="s">
        <v>24</v>
      </c>
      <c r="M7" s="444" t="s">
        <v>24</v>
      </c>
      <c r="N7" s="438">
        <v>601</v>
      </c>
      <c r="O7" s="53">
        <v>0.68685714285714283</v>
      </c>
      <c r="P7" s="438">
        <v>875</v>
      </c>
      <c r="Q7" s="438">
        <v>594</v>
      </c>
      <c r="R7" s="438">
        <v>855</v>
      </c>
      <c r="S7" s="53">
        <v>0.69473684210526321</v>
      </c>
      <c r="T7" s="438">
        <v>581.53</v>
      </c>
      <c r="U7" s="438">
        <v>836.44</v>
      </c>
      <c r="V7" s="53">
        <v>0.69524412988379314</v>
      </c>
      <c r="W7" s="53">
        <v>-2.0993265993266039E-2</v>
      </c>
      <c r="X7" s="53">
        <v>-0.11889393939393944</v>
      </c>
      <c r="Y7" s="438">
        <v>-12.470000000000027</v>
      </c>
      <c r="Z7" s="438">
        <v>-78.470000000000027</v>
      </c>
    </row>
    <row r="8" spans="1:26" x14ac:dyDescent="0.25">
      <c r="A8" s="440" t="s">
        <v>234</v>
      </c>
      <c r="B8" s="445">
        <v>141</v>
      </c>
      <c r="C8" s="54">
        <v>7.1032745591939547E-2</v>
      </c>
      <c r="D8" s="441">
        <v>1985</v>
      </c>
      <c r="E8" s="441">
        <v>143</v>
      </c>
      <c r="F8" s="54">
        <v>7.3183213920163762E-2</v>
      </c>
      <c r="G8" s="441">
        <v>1954</v>
      </c>
      <c r="H8" s="441">
        <v>116</v>
      </c>
      <c r="I8" s="54">
        <v>6.1278394083465401E-2</v>
      </c>
      <c r="J8" s="441">
        <v>1893</v>
      </c>
      <c r="K8" s="442">
        <v>129</v>
      </c>
      <c r="L8" s="54">
        <v>7.0376432078559745E-2</v>
      </c>
      <c r="M8" s="442">
        <v>1833</v>
      </c>
      <c r="N8" s="441">
        <v>128</v>
      </c>
      <c r="O8" s="54">
        <v>7.3647871116225547E-2</v>
      </c>
      <c r="P8" s="441">
        <v>1738</v>
      </c>
      <c r="Q8" s="441">
        <v>131</v>
      </c>
      <c r="R8" s="441">
        <v>1693</v>
      </c>
      <c r="S8" s="54">
        <v>7.7377436503248673E-2</v>
      </c>
      <c r="T8" s="441">
        <v>136.38999999999999</v>
      </c>
      <c r="U8" s="441">
        <v>1643.26</v>
      </c>
      <c r="V8" s="54">
        <v>8.2999647043072902E-2</v>
      </c>
      <c r="W8" s="54">
        <v>4.1145038167938824E-2</v>
      </c>
      <c r="X8" s="212">
        <v>-4.6223776223776318E-2</v>
      </c>
      <c r="Y8" s="441">
        <v>5.3899999999999864</v>
      </c>
      <c r="Z8" s="441">
        <v>-6.6100000000000136</v>
      </c>
    </row>
    <row r="9" spans="1:26" x14ac:dyDescent="0.25">
      <c r="A9" s="437" t="s">
        <v>49</v>
      </c>
      <c r="B9" s="438">
        <v>2533</v>
      </c>
      <c r="C9" s="53">
        <v>0.93606799704360677</v>
      </c>
      <c r="D9" s="438">
        <v>2706</v>
      </c>
      <c r="E9" s="438">
        <v>2504</v>
      </c>
      <c r="F9" s="53">
        <v>0.93154761904761907</v>
      </c>
      <c r="G9" s="438">
        <v>2688</v>
      </c>
      <c r="H9" s="438">
        <v>2441</v>
      </c>
      <c r="I9" s="53">
        <v>0.93167938931297711</v>
      </c>
      <c r="J9" s="438">
        <v>2620</v>
      </c>
      <c r="K9" s="439">
        <v>2404</v>
      </c>
      <c r="L9" s="53">
        <v>0.93650175301908845</v>
      </c>
      <c r="M9" s="439">
        <v>2567</v>
      </c>
      <c r="N9" s="438">
        <v>2350</v>
      </c>
      <c r="O9" s="53">
        <v>0.94</v>
      </c>
      <c r="P9" s="438">
        <v>2500</v>
      </c>
      <c r="Q9" s="438">
        <v>2331</v>
      </c>
      <c r="R9" s="438">
        <v>2481</v>
      </c>
      <c r="S9" s="53">
        <v>0.93954050785973398</v>
      </c>
      <c r="T9" s="438">
        <v>2360.65</v>
      </c>
      <c r="U9" s="438">
        <v>2502.5199999999995</v>
      </c>
      <c r="V9" s="53">
        <v>0.94330914438246272</v>
      </c>
      <c r="W9" s="53">
        <v>1.2719862719862758E-2</v>
      </c>
      <c r="X9" s="53">
        <v>-5.7248402555910509E-2</v>
      </c>
      <c r="Y9" s="438">
        <v>29.650000000000091</v>
      </c>
      <c r="Z9" s="438">
        <v>-143.34999999999991</v>
      </c>
    </row>
    <row r="10" spans="1:26" x14ac:dyDescent="0.25">
      <c r="A10" s="440" t="s">
        <v>50</v>
      </c>
      <c r="B10" s="441">
        <v>850</v>
      </c>
      <c r="C10" s="54">
        <v>0.90715048025613665</v>
      </c>
      <c r="D10" s="441">
        <v>937</v>
      </c>
      <c r="E10" s="441">
        <v>837</v>
      </c>
      <c r="F10" s="54">
        <v>0.90096878363832078</v>
      </c>
      <c r="G10" s="441">
        <v>929</v>
      </c>
      <c r="H10" s="441">
        <v>822</v>
      </c>
      <c r="I10" s="54">
        <v>0.9072847682119205</v>
      </c>
      <c r="J10" s="441">
        <v>906</v>
      </c>
      <c r="K10" s="442">
        <v>824</v>
      </c>
      <c r="L10" s="54">
        <v>0.90649064906490651</v>
      </c>
      <c r="M10" s="442">
        <v>909</v>
      </c>
      <c r="N10" s="441">
        <v>807</v>
      </c>
      <c r="O10" s="54">
        <v>0.9006696428571429</v>
      </c>
      <c r="P10" s="441">
        <v>896</v>
      </c>
      <c r="Q10" s="441">
        <v>814</v>
      </c>
      <c r="R10" s="441">
        <v>904</v>
      </c>
      <c r="S10" s="54">
        <v>0.90044247787610621</v>
      </c>
      <c r="T10" s="441">
        <v>825.86999999999989</v>
      </c>
      <c r="U10" s="441">
        <v>913.69</v>
      </c>
      <c r="V10" s="54">
        <v>0.9038842495813677</v>
      </c>
      <c r="W10" s="54">
        <v>1.4582309582309449E-2</v>
      </c>
      <c r="X10" s="212">
        <v>-1.3297491039426654E-2</v>
      </c>
      <c r="Y10" s="441">
        <v>11.869999999999891</v>
      </c>
      <c r="Z10" s="441">
        <v>-11.130000000000109</v>
      </c>
    </row>
    <row r="11" spans="1:26" s="21" customFormat="1" x14ac:dyDescent="0.25">
      <c r="A11" s="446" t="s">
        <v>235</v>
      </c>
      <c r="B11" s="446">
        <v>6284</v>
      </c>
      <c r="C11" s="447">
        <v>0.6887330118369136</v>
      </c>
      <c r="D11" s="446">
        <v>9124</v>
      </c>
      <c r="E11" s="446">
        <v>6248</v>
      </c>
      <c r="F11" s="447">
        <v>0.69038674033149172</v>
      </c>
      <c r="G11" s="446">
        <v>9050</v>
      </c>
      <c r="H11" s="446">
        <v>6153</v>
      </c>
      <c r="I11" s="447">
        <v>0.69197031039136303</v>
      </c>
      <c r="J11" s="446">
        <v>8892</v>
      </c>
      <c r="K11" s="446">
        <v>6109</v>
      </c>
      <c r="L11" s="447">
        <v>0.78451264928727371</v>
      </c>
      <c r="M11" s="446">
        <v>7787</v>
      </c>
      <c r="N11" s="446">
        <v>5983</v>
      </c>
      <c r="O11" s="447">
        <v>0.70779604874009228</v>
      </c>
      <c r="P11" s="446">
        <v>8453</v>
      </c>
      <c r="Q11" s="446">
        <v>5995</v>
      </c>
      <c r="R11" s="446">
        <v>8402</v>
      </c>
      <c r="S11" s="447">
        <v>0.71352059033563442</v>
      </c>
      <c r="T11" s="446">
        <v>6039.63</v>
      </c>
      <c r="U11" s="446">
        <v>8366.369999999999</v>
      </c>
      <c r="V11" s="55">
        <v>0.72189372451851885</v>
      </c>
      <c r="W11" s="55">
        <v>7.4445371142619031E-3</v>
      </c>
      <c r="X11" s="55">
        <v>-3.3349871959026868E-2</v>
      </c>
      <c r="Y11" s="305">
        <v>44.629999999999995</v>
      </c>
      <c r="Z11" s="305">
        <v>-208.37</v>
      </c>
    </row>
    <row r="12" spans="1:26" s="21" customFormat="1" x14ac:dyDescent="0.25">
      <c r="A12" s="299" t="s">
        <v>58</v>
      </c>
      <c r="B12" s="299">
        <v>22571</v>
      </c>
      <c r="C12" s="448">
        <v>0.69931218242657101</v>
      </c>
      <c r="D12" s="299">
        <v>32276</v>
      </c>
      <c r="E12" s="299">
        <v>22460</v>
      </c>
      <c r="F12" s="448">
        <v>0.70060515315989769</v>
      </c>
      <c r="G12" s="299">
        <v>32058</v>
      </c>
      <c r="H12" s="299">
        <v>22188</v>
      </c>
      <c r="I12" s="448">
        <v>0.70337612933903948</v>
      </c>
      <c r="J12" s="299">
        <v>31545</v>
      </c>
      <c r="K12" s="299">
        <v>21963</v>
      </c>
      <c r="L12" s="448">
        <v>0.71529066927210549</v>
      </c>
      <c r="M12" s="299">
        <v>30705</v>
      </c>
      <c r="N12" s="299">
        <v>21590</v>
      </c>
      <c r="O12" s="448">
        <v>0.72659352493773977</v>
      </c>
      <c r="P12" s="299">
        <v>29714</v>
      </c>
      <c r="Q12" s="299">
        <v>21528</v>
      </c>
      <c r="R12" s="299">
        <v>29398</v>
      </c>
      <c r="S12" s="448">
        <v>0.73229471392611745</v>
      </c>
      <c r="T12" s="299">
        <v>21707.35</v>
      </c>
      <c r="U12" s="299">
        <v>45015.59</v>
      </c>
      <c r="V12" s="448">
        <v>0.48221849363742653</v>
      </c>
      <c r="W12" s="448">
        <v>8.3310107766628831E-3</v>
      </c>
      <c r="X12" s="448">
        <v>-3.4672587856187029E-2</v>
      </c>
      <c r="Y12" s="299">
        <v>179.34999999999854</v>
      </c>
      <c r="Z12" s="299">
        <v>-752.65000000000146</v>
      </c>
    </row>
    <row r="13" spans="1:26" x14ac:dyDescent="0.25">
      <c r="R13" s="25"/>
    </row>
    <row r="14" spans="1:26" x14ac:dyDescent="0.25">
      <c r="A14" s="19" t="s">
        <v>236</v>
      </c>
      <c r="U14" s="318"/>
    </row>
    <row r="15" spans="1:26" x14ac:dyDescent="0.25">
      <c r="A15" s="19" t="s">
        <v>237</v>
      </c>
    </row>
    <row r="16" spans="1:26" x14ac:dyDescent="0.25">
      <c r="A16" s="19"/>
      <c r="M16" s="28"/>
    </row>
    <row r="17" spans="1:25" x14ac:dyDescent="0.25">
      <c r="A17" s="43" t="s">
        <v>8</v>
      </c>
      <c r="Y17" s="438"/>
    </row>
    <row r="27" spans="1:25" x14ac:dyDescent="0.25">
      <c r="E27" s="449"/>
    </row>
  </sheetData>
  <mergeCells count="7">
    <mergeCell ref="T3:V3"/>
    <mergeCell ref="B3:D3"/>
    <mergeCell ref="E3:G3"/>
    <mergeCell ref="H3:J3"/>
    <mergeCell ref="K3:M3"/>
    <mergeCell ref="N3:P3"/>
    <mergeCell ref="Q3:S3"/>
  </mergeCells>
  <hyperlinks>
    <hyperlink ref="A17" location="Index!A1" display="Back to index" xr:uid="{D62C1A6F-E69C-40A2-8EEE-4585C011D24D}"/>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E9BF8-9244-4B13-96D9-C993937ED95F}">
  <dimension ref="A1:E29"/>
  <sheetViews>
    <sheetView showGridLines="0" zoomScaleNormal="100" workbookViewId="0">
      <selection activeCell="D32" sqref="D32"/>
    </sheetView>
  </sheetViews>
  <sheetFormatPr defaultColWidth="18" defaultRowHeight="15" x14ac:dyDescent="0.25"/>
  <cols>
    <col min="1" max="1" width="24.28515625" style="10" customWidth="1"/>
    <col min="2" max="4" width="10.7109375" style="10" customWidth="1"/>
    <col min="5" max="16384" width="18" style="10"/>
  </cols>
  <sheetData>
    <row r="1" spans="1:5" x14ac:dyDescent="0.25">
      <c r="A1" s="21" t="s">
        <v>42</v>
      </c>
    </row>
    <row r="2" spans="1:5" x14ac:dyDescent="0.25">
      <c r="A2" s="23"/>
    </row>
    <row r="3" spans="1:5" x14ac:dyDescent="0.25">
      <c r="A3" s="66" t="s">
        <v>43</v>
      </c>
      <c r="B3" s="67"/>
      <c r="C3" s="68" t="s">
        <v>10</v>
      </c>
      <c r="D3" s="68" t="s">
        <v>26</v>
      </c>
    </row>
    <row r="4" spans="1:5" x14ac:dyDescent="0.25">
      <c r="A4" s="515" t="s">
        <v>44</v>
      </c>
      <c r="B4" s="69" t="s">
        <v>29</v>
      </c>
      <c r="C4" s="25">
        <v>87311</v>
      </c>
      <c r="D4" s="516">
        <v>176325</v>
      </c>
      <c r="E4" s="30"/>
    </row>
    <row r="5" spans="1:5" x14ac:dyDescent="0.25">
      <c r="A5" s="515"/>
      <c r="B5" s="69" t="s">
        <v>30</v>
      </c>
      <c r="C5" s="25">
        <v>89014</v>
      </c>
      <c r="D5" s="516"/>
      <c r="E5" s="30"/>
    </row>
    <row r="6" spans="1:5" ht="15" customHeight="1" x14ac:dyDescent="0.25">
      <c r="A6" s="513" t="s">
        <v>45</v>
      </c>
      <c r="B6" s="70" t="s">
        <v>29</v>
      </c>
      <c r="C6" s="71">
        <v>84290</v>
      </c>
      <c r="D6" s="517">
        <v>168273</v>
      </c>
      <c r="E6" s="30"/>
    </row>
    <row r="7" spans="1:5" x14ac:dyDescent="0.25">
      <c r="A7" s="513"/>
      <c r="B7" s="70" t="s">
        <v>30</v>
      </c>
      <c r="C7" s="71">
        <v>83983</v>
      </c>
      <c r="D7" s="517"/>
      <c r="E7" s="30"/>
    </row>
    <row r="8" spans="1:5" x14ac:dyDescent="0.25">
      <c r="A8" s="515" t="s">
        <v>46</v>
      </c>
      <c r="B8" s="72" t="s">
        <v>29</v>
      </c>
      <c r="C8" s="73">
        <v>59575</v>
      </c>
      <c r="D8" s="516">
        <v>74621</v>
      </c>
      <c r="E8" s="30"/>
    </row>
    <row r="9" spans="1:5" x14ac:dyDescent="0.25">
      <c r="A9" s="515"/>
      <c r="B9" s="72" t="s">
        <v>30</v>
      </c>
      <c r="C9" s="73">
        <v>15046</v>
      </c>
      <c r="D9" s="516"/>
      <c r="E9" s="30"/>
    </row>
    <row r="10" spans="1:5" x14ac:dyDescent="0.25">
      <c r="A10" s="513" t="s">
        <v>47</v>
      </c>
      <c r="B10" s="74" t="s">
        <v>29</v>
      </c>
      <c r="C10" s="75">
        <v>85396</v>
      </c>
      <c r="D10" s="517">
        <v>127232</v>
      </c>
      <c r="E10" s="30"/>
    </row>
    <row r="11" spans="1:5" x14ac:dyDescent="0.25">
      <c r="A11" s="513"/>
      <c r="B11" s="74" t="s">
        <v>30</v>
      </c>
      <c r="C11" s="75">
        <v>41836</v>
      </c>
      <c r="D11" s="517"/>
      <c r="E11" s="30"/>
    </row>
    <row r="12" spans="1:5" x14ac:dyDescent="0.25">
      <c r="A12" s="515" t="s">
        <v>28</v>
      </c>
      <c r="B12" s="72" t="s">
        <v>29</v>
      </c>
      <c r="C12" s="73">
        <v>4452</v>
      </c>
      <c r="D12" s="516">
        <v>4972</v>
      </c>
      <c r="E12" s="30"/>
    </row>
    <row r="13" spans="1:5" x14ac:dyDescent="0.25">
      <c r="A13" s="515"/>
      <c r="B13" s="72" t="s">
        <v>30</v>
      </c>
      <c r="C13" s="73">
        <v>520</v>
      </c>
      <c r="D13" s="516"/>
      <c r="E13" s="30"/>
    </row>
    <row r="14" spans="1:5" x14ac:dyDescent="0.25">
      <c r="A14" s="513" t="s">
        <v>48</v>
      </c>
      <c r="B14" s="70" t="s">
        <v>29</v>
      </c>
      <c r="C14" s="75">
        <v>35012</v>
      </c>
      <c r="D14" s="517">
        <v>55589</v>
      </c>
      <c r="E14" s="30"/>
    </row>
    <row r="15" spans="1:5" x14ac:dyDescent="0.25">
      <c r="A15" s="513"/>
      <c r="B15" s="70" t="s">
        <v>30</v>
      </c>
      <c r="C15" s="75">
        <v>20577</v>
      </c>
      <c r="D15" s="517"/>
      <c r="E15" s="30"/>
    </row>
    <row r="16" spans="1:5" x14ac:dyDescent="0.25">
      <c r="A16" s="515" t="s">
        <v>49</v>
      </c>
      <c r="B16" s="72" t="s">
        <v>29</v>
      </c>
      <c r="C16" s="73">
        <v>370068</v>
      </c>
      <c r="D16" s="516">
        <v>747169</v>
      </c>
      <c r="E16" s="30"/>
    </row>
    <row r="17" spans="1:5" x14ac:dyDescent="0.25">
      <c r="A17" s="515"/>
      <c r="B17" s="72" t="s">
        <v>30</v>
      </c>
      <c r="C17" s="73">
        <v>377101</v>
      </c>
      <c r="D17" s="516"/>
      <c r="E17" s="30"/>
    </row>
    <row r="18" spans="1:5" x14ac:dyDescent="0.25">
      <c r="A18" s="513" t="s">
        <v>50</v>
      </c>
      <c r="B18" s="70" t="s">
        <v>29</v>
      </c>
      <c r="C18" s="75">
        <v>84106</v>
      </c>
      <c r="D18" s="517">
        <v>166462</v>
      </c>
      <c r="E18" s="30"/>
    </row>
    <row r="19" spans="1:5" x14ac:dyDescent="0.25">
      <c r="A19" s="513"/>
      <c r="B19" s="70" t="s">
        <v>30</v>
      </c>
      <c r="C19" s="75">
        <v>82356</v>
      </c>
      <c r="D19" s="517"/>
      <c r="E19" s="30"/>
    </row>
    <row r="20" spans="1:5" x14ac:dyDescent="0.25">
      <c r="A20" s="518" t="s">
        <v>27</v>
      </c>
      <c r="B20" s="69" t="s">
        <v>29</v>
      </c>
      <c r="C20" s="73">
        <v>3636</v>
      </c>
      <c r="D20" s="516">
        <v>6785</v>
      </c>
      <c r="E20" s="30"/>
    </row>
    <row r="21" spans="1:5" x14ac:dyDescent="0.25">
      <c r="A21" s="518"/>
      <c r="B21" s="69" t="s">
        <v>30</v>
      </c>
      <c r="C21" s="73">
        <v>3149</v>
      </c>
      <c r="D21" s="516"/>
      <c r="E21" s="30"/>
    </row>
    <row r="22" spans="1:5" x14ac:dyDescent="0.25">
      <c r="A22" s="513" t="s">
        <v>51</v>
      </c>
      <c r="B22" s="70" t="s">
        <v>29</v>
      </c>
      <c r="C22" s="75">
        <v>403202</v>
      </c>
      <c r="D22" s="514">
        <v>801080</v>
      </c>
      <c r="E22" s="30"/>
    </row>
    <row r="23" spans="1:5" x14ac:dyDescent="0.25">
      <c r="A23" s="513"/>
      <c r="B23" s="70" t="s">
        <v>30</v>
      </c>
      <c r="C23" s="75">
        <v>397878</v>
      </c>
      <c r="D23" s="514"/>
      <c r="E23" s="30"/>
    </row>
    <row r="24" spans="1:5" x14ac:dyDescent="0.25">
      <c r="D24"/>
    </row>
    <row r="25" spans="1:5" x14ac:dyDescent="0.25">
      <c r="A25" s="27" t="s">
        <v>52</v>
      </c>
      <c r="B25" s="19"/>
      <c r="C25" s="19"/>
      <c r="D25" s="19"/>
    </row>
    <row r="26" spans="1:5" x14ac:dyDescent="0.25">
      <c r="A26"/>
    </row>
    <row r="27" spans="1:5" x14ac:dyDescent="0.25">
      <c r="A27" s="43" t="s">
        <v>8</v>
      </c>
    </row>
    <row r="28" spans="1:5" x14ac:dyDescent="0.25">
      <c r="A28"/>
    </row>
    <row r="29" spans="1:5" s="19" customFormat="1" x14ac:dyDescent="0.25">
      <c r="A29" s="10"/>
      <c r="B29" s="10"/>
      <c r="C29" s="10"/>
      <c r="D29" s="10"/>
    </row>
  </sheetData>
  <mergeCells count="20">
    <mergeCell ref="A8:A9"/>
    <mergeCell ref="D8:D9"/>
    <mergeCell ref="A4:A5"/>
    <mergeCell ref="D4:D5"/>
    <mergeCell ref="A6:A7"/>
    <mergeCell ref="D6:D7"/>
    <mergeCell ref="A10:A11"/>
    <mergeCell ref="D10:D11"/>
    <mergeCell ref="A12:A13"/>
    <mergeCell ref="D12:D13"/>
    <mergeCell ref="A14:A15"/>
    <mergeCell ref="D14:D15"/>
    <mergeCell ref="A22:A23"/>
    <mergeCell ref="D22:D23"/>
    <mergeCell ref="A16:A17"/>
    <mergeCell ref="D16:D17"/>
    <mergeCell ref="A18:A19"/>
    <mergeCell ref="D18:D19"/>
    <mergeCell ref="A20:A21"/>
    <mergeCell ref="D20:D21"/>
  </mergeCells>
  <hyperlinks>
    <hyperlink ref="A27" location="Index!A1" display="Back to index" xr:uid="{9D7D89C8-BCB8-4DDB-939A-DF27F2524C2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CA52-25D6-40AE-AF20-86D3047D482F}">
  <dimension ref="A1:J31"/>
  <sheetViews>
    <sheetView showGridLines="0" workbookViewId="0">
      <selection activeCell="H25" sqref="H25"/>
    </sheetView>
  </sheetViews>
  <sheetFormatPr defaultColWidth="8.85546875" defaultRowHeight="15" x14ac:dyDescent="0.25"/>
  <cols>
    <col min="1" max="1" width="25.7109375" style="10" customWidth="1"/>
    <col min="2" max="2" width="10.42578125" style="10" customWidth="1"/>
    <col min="3" max="11" width="10.7109375" style="10" customWidth="1"/>
    <col min="12" max="16384" width="8.85546875" style="10"/>
  </cols>
  <sheetData>
    <row r="1" spans="1:10" x14ac:dyDescent="0.25">
      <c r="A1" s="21" t="s">
        <v>261</v>
      </c>
      <c r="B1" s="21"/>
    </row>
    <row r="3" spans="1:10" ht="45" x14ac:dyDescent="0.25">
      <c r="A3" s="76" t="s">
        <v>43</v>
      </c>
      <c r="B3" s="413">
        <v>2013</v>
      </c>
      <c r="C3" s="413">
        <v>2014</v>
      </c>
      <c r="D3" s="413">
        <v>2015</v>
      </c>
      <c r="E3" s="413">
        <v>2016</v>
      </c>
      <c r="F3" s="413">
        <v>2017</v>
      </c>
      <c r="G3" s="413">
        <v>2018</v>
      </c>
      <c r="H3" s="413" t="s">
        <v>12</v>
      </c>
      <c r="I3" s="450" t="s">
        <v>53</v>
      </c>
    </row>
    <row r="4" spans="1:10" x14ac:dyDescent="0.25">
      <c r="A4" s="78" t="s">
        <v>54</v>
      </c>
      <c r="B4" s="79">
        <v>283391</v>
      </c>
      <c r="C4" s="79">
        <v>323944</v>
      </c>
      <c r="D4" s="79">
        <v>332960</v>
      </c>
      <c r="E4" s="79">
        <v>368033</v>
      </c>
      <c r="F4" s="79">
        <v>376347</v>
      </c>
      <c r="G4" s="79" t="s">
        <v>260</v>
      </c>
      <c r="H4" s="79" t="s">
        <v>260</v>
      </c>
      <c r="I4" s="79" t="s">
        <v>260</v>
      </c>
    </row>
    <row r="5" spans="1:10" x14ac:dyDescent="0.25">
      <c r="A5" s="80" t="s">
        <v>55</v>
      </c>
      <c r="B5" s="81" t="s">
        <v>260</v>
      </c>
      <c r="C5" s="82">
        <v>21119</v>
      </c>
      <c r="D5" s="82">
        <v>23389</v>
      </c>
      <c r="E5" s="82">
        <v>17409</v>
      </c>
      <c r="F5" s="82">
        <v>14606</v>
      </c>
      <c r="G5" s="82" t="s">
        <v>260</v>
      </c>
      <c r="H5" s="83" t="s">
        <v>260</v>
      </c>
      <c r="I5" s="83" t="s">
        <v>260</v>
      </c>
    </row>
    <row r="6" spans="1:10" x14ac:dyDescent="0.25">
      <c r="A6" s="78" t="s">
        <v>44</v>
      </c>
      <c r="B6" s="79">
        <v>174428</v>
      </c>
      <c r="C6" s="79">
        <v>141900</v>
      </c>
      <c r="D6" s="79">
        <v>139199</v>
      </c>
      <c r="E6" s="79">
        <v>144148</v>
      </c>
      <c r="F6" s="79">
        <v>143340</v>
      </c>
      <c r="G6" s="79">
        <v>176325</v>
      </c>
      <c r="H6" s="84">
        <v>0.23</v>
      </c>
      <c r="I6" s="84">
        <v>1.0875547503841126E-2</v>
      </c>
      <c r="J6" s="30"/>
    </row>
    <row r="7" spans="1:10" x14ac:dyDescent="0.25">
      <c r="A7" s="80" t="s">
        <v>45</v>
      </c>
      <c r="B7" s="82">
        <v>166091</v>
      </c>
      <c r="C7" s="82">
        <v>138238</v>
      </c>
      <c r="D7" s="82">
        <v>133618</v>
      </c>
      <c r="E7" s="82">
        <v>141245</v>
      </c>
      <c r="F7" s="82">
        <v>141867</v>
      </c>
      <c r="G7" s="82">
        <v>168273</v>
      </c>
      <c r="H7" s="85">
        <v>0.18609999999999999</v>
      </c>
      <c r="I7" s="85">
        <v>1.3137376498425562E-2</v>
      </c>
      <c r="J7" s="30"/>
    </row>
    <row r="8" spans="1:10" x14ac:dyDescent="0.25">
      <c r="A8" s="78" t="s">
        <v>46</v>
      </c>
      <c r="B8" s="79">
        <v>4253</v>
      </c>
      <c r="C8" s="79">
        <v>16773</v>
      </c>
      <c r="D8" s="79">
        <v>35414</v>
      </c>
      <c r="E8" s="79">
        <v>62454</v>
      </c>
      <c r="F8" s="79">
        <v>66751</v>
      </c>
      <c r="G8" s="79">
        <v>74621</v>
      </c>
      <c r="H8" s="84">
        <v>0.1179</v>
      </c>
      <c r="I8" s="84">
        <v>16.545497296026333</v>
      </c>
      <c r="J8" s="30"/>
    </row>
    <row r="9" spans="1:10" x14ac:dyDescent="0.25">
      <c r="A9" s="80" t="s">
        <v>56</v>
      </c>
      <c r="B9" s="82">
        <v>219931</v>
      </c>
      <c r="C9" s="82">
        <v>213629</v>
      </c>
      <c r="D9" s="82">
        <v>204788</v>
      </c>
      <c r="E9" s="82">
        <v>185279</v>
      </c>
      <c r="F9" s="82">
        <v>165815</v>
      </c>
      <c r="G9" s="82">
        <v>127232</v>
      </c>
      <c r="H9" s="85" t="s">
        <v>262</v>
      </c>
      <c r="I9" s="85" t="s">
        <v>289</v>
      </c>
      <c r="J9" s="30"/>
    </row>
    <row r="10" spans="1:10" x14ac:dyDescent="0.25">
      <c r="A10" s="78" t="s">
        <v>28</v>
      </c>
      <c r="B10" s="79">
        <v>2897</v>
      </c>
      <c r="C10" s="79">
        <v>5027</v>
      </c>
      <c r="D10" s="79">
        <v>6909</v>
      </c>
      <c r="E10" s="79">
        <v>7714</v>
      </c>
      <c r="F10" s="79">
        <v>7011</v>
      </c>
      <c r="G10" s="79">
        <v>4972</v>
      </c>
      <c r="H10" s="84" t="s">
        <v>263</v>
      </c>
      <c r="I10" s="84">
        <v>0.71599999999999997</v>
      </c>
      <c r="J10" s="30"/>
    </row>
    <row r="11" spans="1:10" x14ac:dyDescent="0.25">
      <c r="A11" s="80" t="s">
        <v>48</v>
      </c>
      <c r="B11" s="82">
        <v>69234</v>
      </c>
      <c r="C11" s="82">
        <v>96811</v>
      </c>
      <c r="D11" s="82">
        <v>111934</v>
      </c>
      <c r="E11" s="82">
        <v>84120</v>
      </c>
      <c r="F11" s="82">
        <v>73099</v>
      </c>
      <c r="G11" s="82">
        <v>55589</v>
      </c>
      <c r="H11" s="85" t="s">
        <v>264</v>
      </c>
      <c r="I11" s="85" t="s">
        <v>290</v>
      </c>
      <c r="J11" s="30"/>
    </row>
    <row r="12" spans="1:10" x14ac:dyDescent="0.25">
      <c r="A12" s="78" t="s">
        <v>49</v>
      </c>
      <c r="B12" s="79">
        <v>760170</v>
      </c>
      <c r="C12" s="79">
        <v>736403</v>
      </c>
      <c r="D12" s="79">
        <v>761230</v>
      </c>
      <c r="E12" s="79">
        <v>757296</v>
      </c>
      <c r="F12" s="79">
        <v>770034</v>
      </c>
      <c r="G12" s="79">
        <v>747169</v>
      </c>
      <c r="H12" s="84" t="s">
        <v>265</v>
      </c>
      <c r="I12" s="491" t="s">
        <v>291</v>
      </c>
      <c r="J12" s="30"/>
    </row>
    <row r="13" spans="1:10" x14ac:dyDescent="0.25">
      <c r="A13" s="80" t="s">
        <v>50</v>
      </c>
      <c r="B13" s="82">
        <v>160735</v>
      </c>
      <c r="C13" s="82">
        <v>137227</v>
      </c>
      <c r="D13" s="82">
        <v>133610</v>
      </c>
      <c r="E13" s="82">
        <v>139805</v>
      </c>
      <c r="F13" s="82">
        <v>141977</v>
      </c>
      <c r="G13" s="82">
        <v>166462</v>
      </c>
      <c r="H13" s="85">
        <v>0.17249999999999999</v>
      </c>
      <c r="I13" s="85">
        <v>3.5630074345973185E-2</v>
      </c>
      <c r="J13" s="30"/>
    </row>
    <row r="14" spans="1:10" x14ac:dyDescent="0.25">
      <c r="A14" s="78" t="s">
        <v>27</v>
      </c>
      <c r="B14" s="79">
        <v>451433</v>
      </c>
      <c r="C14" s="79">
        <v>374961</v>
      </c>
      <c r="D14" s="79">
        <v>395484</v>
      </c>
      <c r="E14" s="79">
        <v>408569</v>
      </c>
      <c r="F14" s="79">
        <v>295889</v>
      </c>
      <c r="G14" s="79" t="s">
        <v>260</v>
      </c>
      <c r="H14" s="79" t="s">
        <v>260</v>
      </c>
      <c r="I14" s="79" t="s">
        <v>260</v>
      </c>
      <c r="J14" s="30"/>
    </row>
    <row r="15" spans="1:10" x14ac:dyDescent="0.25">
      <c r="A15" s="80" t="s">
        <v>57</v>
      </c>
      <c r="B15" s="83" t="s">
        <v>260</v>
      </c>
      <c r="C15" s="83" t="s">
        <v>260</v>
      </c>
      <c r="D15" s="83" t="s">
        <v>260</v>
      </c>
      <c r="E15" s="83" t="s">
        <v>260</v>
      </c>
      <c r="F15" s="82">
        <v>14254</v>
      </c>
      <c r="G15" s="82">
        <v>801080</v>
      </c>
      <c r="H15" s="83" t="s">
        <v>260</v>
      </c>
      <c r="I15" s="83" t="s">
        <v>260</v>
      </c>
      <c r="J15" s="30"/>
    </row>
    <row r="16" spans="1:10" x14ac:dyDescent="0.25">
      <c r="A16" s="86" t="s">
        <v>58</v>
      </c>
      <c r="B16" s="87">
        <v>5445324</v>
      </c>
      <c r="C16" s="87">
        <v>5217573</v>
      </c>
      <c r="D16" s="87">
        <v>5277604</v>
      </c>
      <c r="E16" s="87">
        <v>5240796</v>
      </c>
      <c r="F16" s="87">
        <v>5443072</v>
      </c>
      <c r="G16" s="87">
        <v>5470076</v>
      </c>
      <c r="H16" s="88">
        <v>5.0000000000000001E-3</v>
      </c>
      <c r="I16" s="88">
        <v>5.0000000000000001E-3</v>
      </c>
      <c r="J16" s="30"/>
    </row>
    <row r="18" spans="1:9" s="19" customFormat="1" ht="11.25" x14ac:dyDescent="0.2">
      <c r="A18" s="19" t="s">
        <v>266</v>
      </c>
      <c r="I18" s="89"/>
    </row>
    <row r="19" spans="1:9" s="19" customFormat="1" ht="11.25" x14ac:dyDescent="0.2">
      <c r="A19" s="19" t="s">
        <v>25</v>
      </c>
      <c r="I19" s="89"/>
    </row>
    <row r="20" spans="1:9" s="19" customFormat="1" ht="11.25" x14ac:dyDescent="0.2">
      <c r="A20" s="19" t="s">
        <v>239</v>
      </c>
      <c r="H20" s="90"/>
    </row>
    <row r="21" spans="1:9" s="19" customFormat="1" ht="11.25" x14ac:dyDescent="0.2">
      <c r="A21" s="91" t="s">
        <v>240</v>
      </c>
    </row>
    <row r="22" spans="1:9" s="19" customFormat="1" x14ac:dyDescent="0.25">
      <c r="A22" s="10"/>
    </row>
    <row r="23" spans="1:9" s="19" customFormat="1" x14ac:dyDescent="0.25">
      <c r="A23" s="43" t="s">
        <v>8</v>
      </c>
    </row>
    <row r="24" spans="1:9" s="19" customFormat="1" ht="11.25" x14ac:dyDescent="0.2"/>
    <row r="25" spans="1:9" s="19" customFormat="1" ht="11.25" x14ac:dyDescent="0.2"/>
    <row r="26" spans="1:9" s="19" customFormat="1" ht="11.25" x14ac:dyDescent="0.2"/>
    <row r="27" spans="1:9" s="19" customFormat="1" ht="11.25" x14ac:dyDescent="0.2"/>
    <row r="28" spans="1:9" s="19" customFormat="1" ht="11.25" x14ac:dyDescent="0.2"/>
    <row r="29" spans="1:9" x14ac:dyDescent="0.25">
      <c r="A29"/>
    </row>
    <row r="30" spans="1:9" x14ac:dyDescent="0.25">
      <c r="A30"/>
    </row>
    <row r="31" spans="1:9" x14ac:dyDescent="0.25">
      <c r="A31"/>
    </row>
  </sheetData>
  <hyperlinks>
    <hyperlink ref="A23" location="Index!A1" display="Back to index" xr:uid="{02D27055-AF54-43AA-8621-6D0A6DD927E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B20DF-3D8A-4DC0-8AE9-17B52D7A1760}">
  <dimension ref="A1:G17"/>
  <sheetViews>
    <sheetView showGridLines="0" workbookViewId="0">
      <selection activeCell="C19" sqref="C19"/>
    </sheetView>
  </sheetViews>
  <sheetFormatPr defaultColWidth="18" defaultRowHeight="15" x14ac:dyDescent="0.25"/>
  <cols>
    <col min="1" max="1" width="26" style="10" customWidth="1"/>
    <col min="2" max="6" width="10.7109375" style="10" customWidth="1"/>
    <col min="7" max="16384" width="18" style="10"/>
  </cols>
  <sheetData>
    <row r="1" spans="1:7" x14ac:dyDescent="0.25">
      <c r="A1" s="21" t="s">
        <v>59</v>
      </c>
    </row>
    <row r="3" spans="1:7" x14ac:dyDescent="0.25">
      <c r="A3" s="66" t="s">
        <v>43</v>
      </c>
      <c r="B3" s="519" t="s">
        <v>29</v>
      </c>
      <c r="C3" s="520"/>
      <c r="D3" s="519" t="s">
        <v>30</v>
      </c>
      <c r="E3" s="520"/>
      <c r="F3" s="92" t="s">
        <v>11</v>
      </c>
    </row>
    <row r="4" spans="1:7" x14ac:dyDescent="0.25">
      <c r="A4" s="93"/>
      <c r="B4" s="94" t="s">
        <v>10</v>
      </c>
      <c r="C4" s="94" t="s">
        <v>9</v>
      </c>
      <c r="D4" s="94" t="s">
        <v>10</v>
      </c>
      <c r="E4" s="95" t="s">
        <v>9</v>
      </c>
      <c r="F4" s="94" t="s">
        <v>10</v>
      </c>
    </row>
    <row r="5" spans="1:7" x14ac:dyDescent="0.25">
      <c r="A5" s="96" t="s">
        <v>44</v>
      </c>
      <c r="B5" s="97">
        <v>87311</v>
      </c>
      <c r="C5" s="98">
        <f>B5/F5</f>
        <v>0.49517084928399263</v>
      </c>
      <c r="D5" s="97">
        <v>89014</v>
      </c>
      <c r="E5" s="99">
        <f>D5/F5</f>
        <v>0.50482915071600742</v>
      </c>
      <c r="F5" s="100">
        <v>176325</v>
      </c>
      <c r="G5" s="101"/>
    </row>
    <row r="6" spans="1:7" x14ac:dyDescent="0.25">
      <c r="A6" s="102" t="s">
        <v>45</v>
      </c>
      <c r="B6" s="103">
        <v>84290</v>
      </c>
      <c r="C6" s="30">
        <f>B6/F6</f>
        <v>0.50091220813796633</v>
      </c>
      <c r="D6" s="103">
        <v>83983</v>
      </c>
      <c r="E6" s="30">
        <f t="shared" ref="E6:E13" si="0">D6/F6</f>
        <v>0.49908779186203373</v>
      </c>
      <c r="F6" s="104">
        <v>168273</v>
      </c>
      <c r="G6" s="101"/>
    </row>
    <row r="7" spans="1:7" x14ac:dyDescent="0.25">
      <c r="A7" s="105" t="s">
        <v>46</v>
      </c>
      <c r="B7" s="97">
        <v>59575</v>
      </c>
      <c r="C7" s="98">
        <f t="shared" ref="C7:C13" si="1">B7/F7</f>
        <v>0.79836775170528407</v>
      </c>
      <c r="D7" s="97">
        <v>15046</v>
      </c>
      <c r="E7" s="99">
        <f t="shared" si="0"/>
        <v>0.20163224829471596</v>
      </c>
      <c r="F7" s="100">
        <v>74621</v>
      </c>
      <c r="G7" s="101"/>
    </row>
    <row r="8" spans="1:7" x14ac:dyDescent="0.25">
      <c r="A8" s="106" t="s">
        <v>47</v>
      </c>
      <c r="B8" s="103">
        <v>85396</v>
      </c>
      <c r="C8" s="30">
        <f t="shared" si="1"/>
        <v>0.67118335010060359</v>
      </c>
      <c r="D8" s="103">
        <v>41836</v>
      </c>
      <c r="E8" s="30">
        <f t="shared" si="0"/>
        <v>0.32881664989939635</v>
      </c>
      <c r="F8" s="104">
        <v>127232</v>
      </c>
      <c r="G8" s="101"/>
    </row>
    <row r="9" spans="1:7" x14ac:dyDescent="0.25">
      <c r="A9" s="105" t="s">
        <v>28</v>
      </c>
      <c r="B9" s="97">
        <v>4452</v>
      </c>
      <c r="C9" s="98">
        <f>B9/F9</f>
        <v>0.8954143201930812</v>
      </c>
      <c r="D9" s="107">
        <v>520</v>
      </c>
      <c r="E9" s="99">
        <f t="shared" si="0"/>
        <v>0.10458567980691874</v>
      </c>
      <c r="F9" s="100">
        <v>4972</v>
      </c>
      <c r="G9" s="101"/>
    </row>
    <row r="10" spans="1:7" x14ac:dyDescent="0.25">
      <c r="A10" s="106" t="s">
        <v>48</v>
      </c>
      <c r="B10" s="103">
        <v>35012</v>
      </c>
      <c r="C10" s="30">
        <f t="shared" si="1"/>
        <v>0.62983683822338954</v>
      </c>
      <c r="D10" s="103">
        <v>20577</v>
      </c>
      <c r="E10" s="30">
        <f>D10/F10</f>
        <v>0.37016316177661046</v>
      </c>
      <c r="F10" s="104">
        <v>55589</v>
      </c>
      <c r="G10" s="101"/>
    </row>
    <row r="11" spans="1:7" x14ac:dyDescent="0.25">
      <c r="A11" s="105" t="s">
        <v>49</v>
      </c>
      <c r="B11" s="97">
        <v>370068</v>
      </c>
      <c r="C11" s="98">
        <f t="shared" si="1"/>
        <v>0.49529356812180375</v>
      </c>
      <c r="D11" s="97">
        <v>377101</v>
      </c>
      <c r="E11" s="99">
        <f t="shared" si="0"/>
        <v>0.50470643187819619</v>
      </c>
      <c r="F11" s="100">
        <v>747169</v>
      </c>
      <c r="G11" s="101"/>
    </row>
    <row r="12" spans="1:7" x14ac:dyDescent="0.25">
      <c r="A12" s="108" t="s">
        <v>50</v>
      </c>
      <c r="B12" s="103">
        <v>84106</v>
      </c>
      <c r="C12" s="30">
        <f t="shared" si="1"/>
        <v>0.50525645492664994</v>
      </c>
      <c r="D12" s="103">
        <v>82356</v>
      </c>
      <c r="E12" s="30">
        <f t="shared" si="0"/>
        <v>0.49474354507335006</v>
      </c>
      <c r="F12" s="104">
        <v>166462</v>
      </c>
      <c r="G12" s="101"/>
    </row>
    <row r="13" spans="1:7" x14ac:dyDescent="0.25">
      <c r="A13" s="109" t="s">
        <v>51</v>
      </c>
      <c r="B13" s="97">
        <v>403202</v>
      </c>
      <c r="C13" s="98">
        <f t="shared" si="1"/>
        <v>0.50332301393119294</v>
      </c>
      <c r="D13" s="97">
        <v>397878</v>
      </c>
      <c r="E13" s="99">
        <f t="shared" si="0"/>
        <v>0.49667698606880711</v>
      </c>
      <c r="F13" s="100">
        <v>801080</v>
      </c>
      <c r="G13" s="101"/>
    </row>
    <row r="15" spans="1:7" x14ac:dyDescent="0.25">
      <c r="A15" s="27" t="s">
        <v>60</v>
      </c>
    </row>
    <row r="17" spans="1:1" x14ac:dyDescent="0.25">
      <c r="A17" s="43" t="s">
        <v>8</v>
      </c>
    </row>
  </sheetData>
  <mergeCells count="2">
    <mergeCell ref="B3:C3"/>
    <mergeCell ref="D3:E3"/>
  </mergeCells>
  <hyperlinks>
    <hyperlink ref="A17" location="Index!A1" display="Back to index" xr:uid="{1FF58330-A558-4296-985B-04A68082A96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A016-2D6A-4587-967E-43A4DE770213}">
  <dimension ref="A1:E47"/>
  <sheetViews>
    <sheetView showGridLines="0" zoomScaleNormal="100" workbookViewId="0">
      <selection activeCell="K37" sqref="K37"/>
    </sheetView>
  </sheetViews>
  <sheetFormatPr defaultRowHeight="15" x14ac:dyDescent="0.25"/>
  <cols>
    <col min="1" max="1" width="25.7109375" style="120" customWidth="1"/>
    <col min="2" max="2" width="12.28515625" customWidth="1"/>
    <col min="3" max="3" width="12" customWidth="1"/>
    <col min="4" max="4" width="17.5703125" customWidth="1"/>
    <col min="5" max="5" width="18.85546875" customWidth="1"/>
  </cols>
  <sheetData>
    <row r="1" spans="1:5" x14ac:dyDescent="0.25">
      <c r="A1" s="110" t="s">
        <v>61</v>
      </c>
    </row>
    <row r="2" spans="1:5" x14ac:dyDescent="0.25">
      <c r="A2" s="110"/>
    </row>
    <row r="3" spans="1:5" ht="55.5" customHeight="1" x14ac:dyDescent="0.25">
      <c r="A3" s="461" t="s">
        <v>43</v>
      </c>
      <c r="B3" s="462"/>
      <c r="C3" s="111" t="s">
        <v>62</v>
      </c>
      <c r="D3" s="111" t="s">
        <v>267</v>
      </c>
      <c r="E3" s="111" t="s">
        <v>268</v>
      </c>
    </row>
    <row r="4" spans="1:5" x14ac:dyDescent="0.25">
      <c r="A4" s="521" t="s">
        <v>44</v>
      </c>
      <c r="B4" s="24" t="s">
        <v>11</v>
      </c>
      <c r="C4" s="456">
        <v>176325</v>
      </c>
      <c r="D4" s="457">
        <v>0.89300000000000002</v>
      </c>
      <c r="E4" s="456">
        <v>157458.22500000001</v>
      </c>
    </row>
    <row r="5" spans="1:5" x14ac:dyDescent="0.25">
      <c r="A5" s="521"/>
      <c r="B5" s="24" t="s">
        <v>29</v>
      </c>
      <c r="C5" s="456">
        <v>87311</v>
      </c>
      <c r="D5" s="457">
        <v>0.88800000000000001</v>
      </c>
      <c r="E5" s="456">
        <v>77532.168000000005</v>
      </c>
    </row>
    <row r="6" spans="1:5" x14ac:dyDescent="0.25">
      <c r="A6" s="521"/>
      <c r="B6" s="24" t="s">
        <v>30</v>
      </c>
      <c r="C6" s="456">
        <v>89014</v>
      </c>
      <c r="D6" s="457">
        <v>0.89800000000000002</v>
      </c>
      <c r="E6" s="456">
        <v>79934.572</v>
      </c>
    </row>
    <row r="7" spans="1:5" x14ac:dyDescent="0.25">
      <c r="A7" s="521"/>
      <c r="B7" s="112" t="s">
        <v>63</v>
      </c>
      <c r="C7" s="492">
        <v>0.50482915071600742</v>
      </c>
      <c r="D7" s="453"/>
      <c r="E7" s="456"/>
    </row>
    <row r="8" spans="1:5" x14ac:dyDescent="0.25">
      <c r="A8" s="524" t="s">
        <v>45</v>
      </c>
      <c r="B8" s="114" t="s">
        <v>11</v>
      </c>
      <c r="C8" s="459">
        <v>168273</v>
      </c>
      <c r="D8" s="460">
        <v>0.89800000000000002</v>
      </c>
      <c r="E8" s="459">
        <v>151109.15400000001</v>
      </c>
    </row>
    <row r="9" spans="1:5" x14ac:dyDescent="0.25">
      <c r="A9" s="524"/>
      <c r="B9" s="114" t="s">
        <v>29</v>
      </c>
      <c r="C9" s="459">
        <v>84290</v>
      </c>
      <c r="D9" s="460">
        <v>0.89200000000000002</v>
      </c>
      <c r="E9" s="459">
        <v>75186.680000000008</v>
      </c>
    </row>
    <row r="10" spans="1:5" x14ac:dyDescent="0.25">
      <c r="A10" s="524"/>
      <c r="B10" s="114" t="s">
        <v>30</v>
      </c>
      <c r="C10" s="459">
        <v>83983</v>
      </c>
      <c r="D10" s="460">
        <v>0.90400000000000003</v>
      </c>
      <c r="E10" s="459">
        <v>75920.631999999998</v>
      </c>
    </row>
    <row r="11" spans="1:5" x14ac:dyDescent="0.25">
      <c r="A11" s="524"/>
      <c r="B11" s="115" t="s">
        <v>63</v>
      </c>
      <c r="C11" s="493">
        <v>0.49908779186203373</v>
      </c>
      <c r="D11" s="460"/>
      <c r="E11" s="459"/>
    </row>
    <row r="12" spans="1:5" x14ac:dyDescent="0.25">
      <c r="A12" s="521" t="s">
        <v>46</v>
      </c>
      <c r="B12" s="24" t="s">
        <v>11</v>
      </c>
      <c r="C12" s="456">
        <v>74621</v>
      </c>
      <c r="D12" s="457">
        <v>0.61599999999999999</v>
      </c>
      <c r="E12" s="456">
        <v>45966.536</v>
      </c>
    </row>
    <row r="13" spans="1:5" x14ac:dyDescent="0.25">
      <c r="A13" s="521"/>
      <c r="B13" s="24" t="s">
        <v>29</v>
      </c>
      <c r="C13" s="456">
        <v>59575</v>
      </c>
      <c r="D13" s="457">
        <v>0.60599999999999998</v>
      </c>
      <c r="E13" s="456">
        <v>36102.449999999997</v>
      </c>
    </row>
    <row r="14" spans="1:5" x14ac:dyDescent="0.25">
      <c r="A14" s="521"/>
      <c r="B14" s="24" t="s">
        <v>30</v>
      </c>
      <c r="C14" s="456">
        <v>15046</v>
      </c>
      <c r="D14" s="457">
        <v>0.65300000000000002</v>
      </c>
      <c r="E14" s="456">
        <v>9825.0380000000005</v>
      </c>
    </row>
    <row r="15" spans="1:5" x14ac:dyDescent="0.25">
      <c r="A15" s="521"/>
      <c r="B15" s="112" t="s">
        <v>63</v>
      </c>
      <c r="C15" s="458">
        <v>0.20163224829471596</v>
      </c>
      <c r="D15" s="453"/>
      <c r="E15" s="456"/>
    </row>
    <row r="16" spans="1:5" x14ac:dyDescent="0.25">
      <c r="A16" s="522" t="s">
        <v>47</v>
      </c>
      <c r="B16" s="116" t="s">
        <v>11</v>
      </c>
      <c r="C16" s="459">
        <v>127232</v>
      </c>
      <c r="D16" s="460">
        <v>0.61799999999999999</v>
      </c>
      <c r="E16" s="459">
        <v>78629.376000000004</v>
      </c>
    </row>
    <row r="17" spans="1:5" x14ac:dyDescent="0.25">
      <c r="A17" s="522"/>
      <c r="B17" s="116" t="s">
        <v>29</v>
      </c>
      <c r="C17" s="459">
        <v>85396</v>
      </c>
      <c r="D17" s="460">
        <v>0.55300000000000005</v>
      </c>
      <c r="E17" s="459">
        <v>47223.988000000005</v>
      </c>
    </row>
    <row r="18" spans="1:5" x14ac:dyDescent="0.25">
      <c r="A18" s="522"/>
      <c r="B18" s="116" t="s">
        <v>30</v>
      </c>
      <c r="C18" s="459">
        <v>41836</v>
      </c>
      <c r="D18" s="460">
        <v>0.75</v>
      </c>
      <c r="E18" s="459">
        <v>31377</v>
      </c>
    </row>
    <row r="19" spans="1:5" x14ac:dyDescent="0.25">
      <c r="A19" s="522"/>
      <c r="B19" s="115" t="s">
        <v>63</v>
      </c>
      <c r="C19" s="493">
        <v>0.32881664989939635</v>
      </c>
      <c r="D19" s="460"/>
      <c r="E19" s="459"/>
    </row>
    <row r="20" spans="1:5" x14ac:dyDescent="0.25">
      <c r="A20" s="521" t="s">
        <v>28</v>
      </c>
      <c r="B20" s="24" t="s">
        <v>11</v>
      </c>
      <c r="C20" s="456">
        <v>4972</v>
      </c>
      <c r="D20" s="457">
        <v>0.46</v>
      </c>
      <c r="E20" s="456">
        <v>2287.12</v>
      </c>
    </row>
    <row r="21" spans="1:5" x14ac:dyDescent="0.25">
      <c r="A21" s="521"/>
      <c r="B21" s="24" t="s">
        <v>29</v>
      </c>
      <c r="C21" s="456">
        <v>4452</v>
      </c>
      <c r="D21" s="457">
        <v>0.442</v>
      </c>
      <c r="E21" s="456">
        <v>1967.7840000000001</v>
      </c>
    </row>
    <row r="22" spans="1:5" x14ac:dyDescent="0.25">
      <c r="A22" s="521"/>
      <c r="B22" s="24" t="s">
        <v>30</v>
      </c>
      <c r="C22" s="456">
        <v>520</v>
      </c>
      <c r="D22" s="457">
        <v>0.61899999999999999</v>
      </c>
      <c r="E22" s="456">
        <v>321.88</v>
      </c>
    </row>
    <row r="23" spans="1:5" x14ac:dyDescent="0.25">
      <c r="A23" s="521"/>
      <c r="B23" s="112" t="s">
        <v>63</v>
      </c>
      <c r="C23" s="458">
        <v>0.10458567980691874</v>
      </c>
      <c r="D23" s="453"/>
      <c r="E23" s="456"/>
    </row>
    <row r="24" spans="1:5" x14ac:dyDescent="0.25">
      <c r="A24" s="522" t="s">
        <v>48</v>
      </c>
      <c r="B24" s="116" t="s">
        <v>11</v>
      </c>
      <c r="C24" s="459">
        <v>55589</v>
      </c>
      <c r="D24" s="460">
        <v>0.67100000000000004</v>
      </c>
      <c r="E24" s="459">
        <v>37300.219000000005</v>
      </c>
    </row>
    <row r="25" spans="1:5" x14ac:dyDescent="0.25">
      <c r="A25" s="522"/>
      <c r="B25" s="116" t="s">
        <v>29</v>
      </c>
      <c r="C25" s="459">
        <v>35012</v>
      </c>
      <c r="D25" s="460">
        <v>0.63900000000000001</v>
      </c>
      <c r="E25" s="459">
        <v>22372.668000000001</v>
      </c>
    </row>
    <row r="26" spans="1:5" x14ac:dyDescent="0.25">
      <c r="A26" s="522"/>
      <c r="B26" s="116" t="s">
        <v>30</v>
      </c>
      <c r="C26" s="459">
        <v>20577</v>
      </c>
      <c r="D26" s="460">
        <v>0.72499999999999998</v>
      </c>
      <c r="E26" s="459">
        <v>14918.324999999999</v>
      </c>
    </row>
    <row r="27" spans="1:5" x14ac:dyDescent="0.25">
      <c r="A27" s="522"/>
      <c r="B27" s="115" t="s">
        <v>63</v>
      </c>
      <c r="C27" s="493">
        <v>0.37016316177661046</v>
      </c>
      <c r="D27" s="460"/>
      <c r="E27" s="459"/>
    </row>
    <row r="28" spans="1:5" x14ac:dyDescent="0.25">
      <c r="A28" s="521" t="s">
        <v>49</v>
      </c>
      <c r="B28" s="24" t="s">
        <v>11</v>
      </c>
      <c r="C28" s="456">
        <v>747169</v>
      </c>
      <c r="D28" s="457">
        <v>0.59399999999999997</v>
      </c>
      <c r="E28" s="456">
        <v>443818.386</v>
      </c>
    </row>
    <row r="29" spans="1:5" x14ac:dyDescent="0.25">
      <c r="A29" s="521"/>
      <c r="B29" s="24" t="s">
        <v>29</v>
      </c>
      <c r="C29" s="456">
        <v>370068</v>
      </c>
      <c r="D29" s="457">
        <v>0.59699999999999998</v>
      </c>
      <c r="E29" s="456">
        <v>220930.59599999999</v>
      </c>
    </row>
    <row r="30" spans="1:5" x14ac:dyDescent="0.25">
      <c r="A30" s="521"/>
      <c r="B30" s="24" t="s">
        <v>30</v>
      </c>
      <c r="C30" s="456">
        <v>377101</v>
      </c>
      <c r="D30" s="457">
        <v>0.59199999999999997</v>
      </c>
      <c r="E30" s="456">
        <v>223243.79199999999</v>
      </c>
    </row>
    <row r="31" spans="1:5" x14ac:dyDescent="0.25">
      <c r="A31" s="521"/>
      <c r="B31" s="112" t="s">
        <v>63</v>
      </c>
      <c r="C31" s="492">
        <v>0.50470643187819619</v>
      </c>
      <c r="D31" s="453"/>
      <c r="E31" s="456"/>
    </row>
    <row r="32" spans="1:5" x14ac:dyDescent="0.25">
      <c r="A32" s="522" t="s">
        <v>50</v>
      </c>
      <c r="B32" s="116" t="s">
        <v>11</v>
      </c>
      <c r="C32" s="459">
        <v>166462</v>
      </c>
      <c r="D32" s="460">
        <v>0.90700000000000003</v>
      </c>
      <c r="E32" s="459">
        <v>150981.03400000001</v>
      </c>
    </row>
    <row r="33" spans="1:5" x14ac:dyDescent="0.25">
      <c r="A33" s="522"/>
      <c r="B33" s="116" t="s">
        <v>29</v>
      </c>
      <c r="C33" s="459">
        <v>84106</v>
      </c>
      <c r="D33" s="460">
        <v>0.91100000000000003</v>
      </c>
      <c r="E33" s="459">
        <v>76620.566000000006</v>
      </c>
    </row>
    <row r="34" spans="1:5" x14ac:dyDescent="0.25">
      <c r="A34" s="522"/>
      <c r="B34" s="116" t="s">
        <v>30</v>
      </c>
      <c r="C34" s="459">
        <v>82356</v>
      </c>
      <c r="D34" s="460">
        <v>0.90300000000000002</v>
      </c>
      <c r="E34" s="459">
        <v>74367.468000000008</v>
      </c>
    </row>
    <row r="35" spans="1:5" x14ac:dyDescent="0.25">
      <c r="A35" s="522"/>
      <c r="B35" s="115" t="s">
        <v>63</v>
      </c>
      <c r="C35" s="493">
        <v>0.49474354507335006</v>
      </c>
      <c r="D35" s="460"/>
      <c r="E35" s="459"/>
    </row>
    <row r="36" spans="1:5" x14ac:dyDescent="0.25">
      <c r="A36" s="521" t="s">
        <v>51</v>
      </c>
      <c r="B36" s="24" t="s">
        <v>11</v>
      </c>
      <c r="C36" s="456">
        <v>801080</v>
      </c>
      <c r="D36" s="457">
        <v>0.55300000000000005</v>
      </c>
      <c r="E36" s="456">
        <v>442997.24000000005</v>
      </c>
    </row>
    <row r="37" spans="1:5" x14ac:dyDescent="0.25">
      <c r="A37" s="521"/>
      <c r="B37" s="24" t="s">
        <v>29</v>
      </c>
      <c r="C37" s="456">
        <v>403202</v>
      </c>
      <c r="D37" s="457">
        <v>0.52600000000000002</v>
      </c>
      <c r="E37" s="456">
        <v>212084.25200000001</v>
      </c>
    </row>
    <row r="38" spans="1:5" x14ac:dyDescent="0.25">
      <c r="A38" s="521"/>
      <c r="B38" s="24" t="s">
        <v>30</v>
      </c>
      <c r="C38" s="456">
        <v>397878</v>
      </c>
      <c r="D38" s="457">
        <v>0.57999999999999996</v>
      </c>
      <c r="E38" s="456">
        <v>230769.24</v>
      </c>
    </row>
    <row r="39" spans="1:5" x14ac:dyDescent="0.25">
      <c r="A39" s="521"/>
      <c r="B39" s="112" t="s">
        <v>63</v>
      </c>
      <c r="C39" s="492">
        <v>0.49667698606880711</v>
      </c>
      <c r="D39" s="453"/>
      <c r="E39" s="456"/>
    </row>
    <row r="40" spans="1:5" x14ac:dyDescent="0.25">
      <c r="A40" s="523" t="s">
        <v>58</v>
      </c>
      <c r="B40" s="117" t="s">
        <v>11</v>
      </c>
      <c r="C40" s="459">
        <v>5470076</v>
      </c>
      <c r="D40" s="460">
        <v>0.66900000000000004</v>
      </c>
      <c r="E40" s="459">
        <v>3659480.844</v>
      </c>
    </row>
    <row r="41" spans="1:5" x14ac:dyDescent="0.25">
      <c r="A41" s="523"/>
      <c r="B41" s="117" t="s">
        <v>29</v>
      </c>
      <c r="C41" s="459">
        <v>2725584</v>
      </c>
      <c r="D41" s="460">
        <v>0.623</v>
      </c>
      <c r="E41" s="459">
        <v>1698038.8319999999</v>
      </c>
    </row>
    <row r="42" spans="1:5" x14ac:dyDescent="0.25">
      <c r="A42" s="523"/>
      <c r="B42" s="117" t="s">
        <v>30</v>
      </c>
      <c r="C42" s="459">
        <v>2744492</v>
      </c>
      <c r="D42" s="460">
        <v>0.71399999999999997</v>
      </c>
      <c r="E42" s="459">
        <v>1959567.2879999999</v>
      </c>
    </row>
    <row r="43" spans="1:5" x14ac:dyDescent="0.25">
      <c r="A43" s="523"/>
      <c r="B43" s="118" t="s">
        <v>63</v>
      </c>
      <c r="C43" s="493">
        <v>0.50172831236714077</v>
      </c>
      <c r="D43" s="460"/>
      <c r="E43" s="459"/>
    </row>
    <row r="45" spans="1:5" x14ac:dyDescent="0.25">
      <c r="A45" s="119" t="s">
        <v>60</v>
      </c>
    </row>
    <row r="47" spans="1:5" x14ac:dyDescent="0.25">
      <c r="A47" s="43" t="s">
        <v>8</v>
      </c>
    </row>
  </sheetData>
  <mergeCells count="10">
    <mergeCell ref="A28:A31"/>
    <mergeCell ref="A32:A35"/>
    <mergeCell ref="A36:A39"/>
    <mergeCell ref="A40:A43"/>
    <mergeCell ref="A4:A7"/>
    <mergeCell ref="A8:A11"/>
    <mergeCell ref="A12:A15"/>
    <mergeCell ref="A16:A19"/>
    <mergeCell ref="A20:A23"/>
    <mergeCell ref="A24:A27"/>
  </mergeCells>
  <hyperlinks>
    <hyperlink ref="A47" location="Index!A1" display="Back to index" xr:uid="{5AF734AF-702A-4E55-8E93-78B64576DB57}"/>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1543-0E93-4FE5-8D60-CA2BDC32512D}">
  <dimension ref="A1:J34"/>
  <sheetViews>
    <sheetView showGridLines="0" workbookViewId="0">
      <selection activeCell="H25" sqref="H25"/>
    </sheetView>
  </sheetViews>
  <sheetFormatPr defaultColWidth="9.140625" defaultRowHeight="15" x14ac:dyDescent="0.25"/>
  <cols>
    <col min="1" max="1" width="27.42578125" style="10" customWidth="1"/>
    <col min="2" max="9" width="10.7109375" style="10" customWidth="1"/>
    <col min="10" max="16384" width="9.140625" style="10"/>
  </cols>
  <sheetData>
    <row r="1" spans="1:10" x14ac:dyDescent="0.25">
      <c r="A1" s="121" t="s">
        <v>269</v>
      </c>
    </row>
    <row r="3" spans="1:10" ht="45" x14ac:dyDescent="0.25">
      <c r="A3" s="122"/>
      <c r="B3" s="68">
        <v>2013</v>
      </c>
      <c r="C3" s="68">
        <v>2014</v>
      </c>
      <c r="D3" s="68">
        <v>2015</v>
      </c>
      <c r="E3" s="68">
        <v>2016</v>
      </c>
      <c r="F3" s="68">
        <v>2017</v>
      </c>
      <c r="G3" s="68">
        <v>2018</v>
      </c>
      <c r="H3" s="68" t="s">
        <v>17</v>
      </c>
      <c r="I3" s="123" t="s">
        <v>64</v>
      </c>
    </row>
    <row r="4" spans="1:10" x14ac:dyDescent="0.25">
      <c r="A4" s="124" t="s">
        <v>54</v>
      </c>
      <c r="B4" s="125">
        <v>0.64100000000000001</v>
      </c>
      <c r="C4" s="126">
        <v>0.65500000000000003</v>
      </c>
      <c r="D4" s="125">
        <v>0.63200000000000001</v>
      </c>
      <c r="E4" s="125">
        <v>0.59699999999999998</v>
      </c>
      <c r="F4" s="127">
        <v>0.58199999999999996</v>
      </c>
      <c r="G4" s="127" t="s">
        <v>260</v>
      </c>
      <c r="H4" s="127" t="s">
        <v>260</v>
      </c>
      <c r="I4" s="127" t="s">
        <v>260</v>
      </c>
    </row>
    <row r="5" spans="1:10" x14ac:dyDescent="0.25">
      <c r="A5" s="128" t="s">
        <v>55</v>
      </c>
      <c r="B5" s="129" t="s">
        <v>260</v>
      </c>
      <c r="C5" s="130">
        <v>0.84199999999999997</v>
      </c>
      <c r="D5" s="129">
        <v>0.79800000000000004</v>
      </c>
      <c r="E5" s="129">
        <v>0.76900000000000002</v>
      </c>
      <c r="F5" s="131">
        <v>0.752</v>
      </c>
      <c r="G5" s="131" t="s">
        <v>260</v>
      </c>
      <c r="H5" s="131" t="s">
        <v>260</v>
      </c>
      <c r="I5" s="131" t="s">
        <v>260</v>
      </c>
    </row>
    <row r="6" spans="1:10" x14ac:dyDescent="0.25">
      <c r="A6" s="124" t="s">
        <v>44</v>
      </c>
      <c r="B6" s="125">
        <v>0.89800000000000002</v>
      </c>
      <c r="C6" s="126">
        <v>0.90300000000000002</v>
      </c>
      <c r="D6" s="132">
        <v>0.90900000000000003</v>
      </c>
      <c r="E6" s="132">
        <v>0.90500000000000003</v>
      </c>
      <c r="F6" s="127">
        <v>0.90400000000000003</v>
      </c>
      <c r="G6" s="127">
        <v>0.89300000000000002</v>
      </c>
      <c r="H6" s="494" t="s">
        <v>270</v>
      </c>
      <c r="I6" s="494" t="s">
        <v>271</v>
      </c>
      <c r="J6" s="101"/>
    </row>
    <row r="7" spans="1:10" x14ac:dyDescent="0.25">
      <c r="A7" s="128" t="s">
        <v>45</v>
      </c>
      <c r="B7" s="129">
        <v>0.9</v>
      </c>
      <c r="C7" s="130">
        <v>0.90700000000000003</v>
      </c>
      <c r="D7" s="129">
        <v>0.91200000000000003</v>
      </c>
      <c r="E7" s="129">
        <v>0.90300000000000002</v>
      </c>
      <c r="F7" s="131">
        <v>0.89900000000000002</v>
      </c>
      <c r="G7" s="131">
        <v>0.89800000000000002</v>
      </c>
      <c r="H7" s="134" t="s">
        <v>272</v>
      </c>
      <c r="I7" s="134" t="s">
        <v>273</v>
      </c>
      <c r="J7" s="101"/>
    </row>
    <row r="8" spans="1:10" x14ac:dyDescent="0.25">
      <c r="A8" s="124" t="s">
        <v>46</v>
      </c>
      <c r="B8" s="125">
        <v>0.68400000000000005</v>
      </c>
      <c r="C8" s="126">
        <v>0.65500000000000003</v>
      </c>
      <c r="D8" s="132">
        <v>0.65100000000000002</v>
      </c>
      <c r="E8" s="132">
        <v>0.60399999999999998</v>
      </c>
      <c r="F8" s="127">
        <v>0.60799999999999998</v>
      </c>
      <c r="G8" s="127">
        <v>0.61599999999999999</v>
      </c>
      <c r="H8" s="135">
        <v>0.8</v>
      </c>
      <c r="I8" s="135" t="s">
        <v>274</v>
      </c>
      <c r="J8" s="101"/>
    </row>
    <row r="9" spans="1:10" x14ac:dyDescent="0.25">
      <c r="A9" s="128" t="s">
        <v>47</v>
      </c>
      <c r="B9" s="129">
        <v>0.61799999999999999</v>
      </c>
      <c r="C9" s="130">
        <v>0.61</v>
      </c>
      <c r="D9" s="136">
        <v>0.60799999999999998</v>
      </c>
      <c r="E9" s="136">
        <v>0.60899999999999999</v>
      </c>
      <c r="F9" s="131">
        <v>0.61199999999999999</v>
      </c>
      <c r="G9" s="131">
        <v>0.61799999999999999</v>
      </c>
      <c r="H9" s="134">
        <v>0.6</v>
      </c>
      <c r="I9" s="134">
        <v>0</v>
      </c>
      <c r="J9" s="101"/>
    </row>
    <row r="10" spans="1:10" x14ac:dyDescent="0.25">
      <c r="A10" s="124" t="s">
        <v>28</v>
      </c>
      <c r="B10" s="125">
        <v>0.41099999999999998</v>
      </c>
      <c r="C10" s="126">
        <v>0.41600000000000004</v>
      </c>
      <c r="D10" s="125">
        <v>0.40300000000000002</v>
      </c>
      <c r="E10" s="125">
        <v>0.40699999999999997</v>
      </c>
      <c r="F10" s="127">
        <v>0.44</v>
      </c>
      <c r="G10" s="127">
        <v>0.46</v>
      </c>
      <c r="H10" s="135">
        <v>2</v>
      </c>
      <c r="I10" s="135">
        <v>4.9000000000000004</v>
      </c>
      <c r="J10" s="137"/>
    </row>
    <row r="11" spans="1:10" x14ac:dyDescent="0.25">
      <c r="A11" s="128" t="s">
        <v>48</v>
      </c>
      <c r="B11" s="129">
        <v>0.72199999999999998</v>
      </c>
      <c r="C11" s="130">
        <v>0.69499999999999995</v>
      </c>
      <c r="D11" s="136">
        <v>0.68799999999999994</v>
      </c>
      <c r="E11" s="136">
        <v>0.67900000000000005</v>
      </c>
      <c r="F11" s="131">
        <v>0.66900000000000004</v>
      </c>
      <c r="G11" s="131">
        <v>0.67100000000000004</v>
      </c>
      <c r="H11" s="134">
        <v>0.2</v>
      </c>
      <c r="I11" s="134" t="s">
        <v>275</v>
      </c>
      <c r="J11" s="101"/>
    </row>
    <row r="12" spans="1:10" x14ac:dyDescent="0.25">
      <c r="A12" s="124" t="s">
        <v>49</v>
      </c>
      <c r="B12" s="125">
        <v>0.57599999999999996</v>
      </c>
      <c r="C12" s="126">
        <v>0.624</v>
      </c>
      <c r="D12" s="125">
        <v>0.63300000000000001</v>
      </c>
      <c r="E12" s="125">
        <v>0.61</v>
      </c>
      <c r="F12" s="127">
        <v>0.59399999999999997</v>
      </c>
      <c r="G12" s="127">
        <v>0.59399999999999997</v>
      </c>
      <c r="H12" s="138">
        <v>0</v>
      </c>
      <c r="I12" s="133">
        <v>1.8</v>
      </c>
      <c r="J12" s="101"/>
    </row>
    <row r="13" spans="1:10" x14ac:dyDescent="0.25">
      <c r="A13" s="128" t="s">
        <v>50</v>
      </c>
      <c r="B13" s="129">
        <v>0.90800000000000003</v>
      </c>
      <c r="C13" s="130">
        <v>0.91299999999999992</v>
      </c>
      <c r="D13" s="129">
        <v>0.92</v>
      </c>
      <c r="E13" s="129">
        <v>0.90900000000000003</v>
      </c>
      <c r="F13" s="131">
        <v>0.90800000000000003</v>
      </c>
      <c r="G13" s="131">
        <v>0.90700000000000003</v>
      </c>
      <c r="H13" s="134" t="s">
        <v>272</v>
      </c>
      <c r="I13" s="134" t="s">
        <v>272</v>
      </c>
      <c r="J13" s="101"/>
    </row>
    <row r="14" spans="1:10" x14ac:dyDescent="0.25">
      <c r="A14" s="124" t="s">
        <v>27</v>
      </c>
      <c r="B14" s="125">
        <v>0.53100000000000003</v>
      </c>
      <c r="C14" s="126">
        <v>0.59099999999999997</v>
      </c>
      <c r="D14" s="125">
        <v>0.56699999999999995</v>
      </c>
      <c r="E14" s="125">
        <v>0.52900000000000003</v>
      </c>
      <c r="F14" s="127">
        <v>0.48</v>
      </c>
      <c r="G14" s="127" t="s">
        <v>260</v>
      </c>
      <c r="H14" s="127" t="s">
        <v>260</v>
      </c>
      <c r="I14" s="127" t="s">
        <v>260</v>
      </c>
      <c r="J14" s="137"/>
    </row>
    <row r="15" spans="1:10" x14ac:dyDescent="0.25">
      <c r="A15" s="128" t="s">
        <v>65</v>
      </c>
      <c r="B15" s="129" t="s">
        <v>260</v>
      </c>
      <c r="C15" s="129" t="s">
        <v>260</v>
      </c>
      <c r="D15" s="129" t="s">
        <v>260</v>
      </c>
      <c r="E15" s="129" t="s">
        <v>260</v>
      </c>
      <c r="F15" s="129" t="s">
        <v>260</v>
      </c>
      <c r="G15" s="129">
        <v>0.55300000000000005</v>
      </c>
      <c r="H15" s="139" t="s">
        <v>260</v>
      </c>
      <c r="I15" s="139" t="s">
        <v>260</v>
      </c>
      <c r="J15" s="137"/>
    </row>
    <row r="16" spans="1:10" x14ac:dyDescent="0.25">
      <c r="A16" s="140" t="s">
        <v>58</v>
      </c>
      <c r="B16" s="141">
        <v>0.68100000000000005</v>
      </c>
      <c r="C16" s="141">
        <v>0.68799999999999994</v>
      </c>
      <c r="D16" s="141">
        <v>0.69</v>
      </c>
      <c r="E16" s="141">
        <v>0.66900000000000004</v>
      </c>
      <c r="F16" s="141">
        <v>0.66300000000000003</v>
      </c>
      <c r="G16" s="141">
        <v>0.66900000000000004</v>
      </c>
      <c r="H16" s="142">
        <v>0.6</v>
      </c>
      <c r="I16" s="143" t="s">
        <v>276</v>
      </c>
      <c r="J16" s="137"/>
    </row>
    <row r="17" spans="1:8" x14ac:dyDescent="0.25">
      <c r="H17" s="141"/>
    </row>
    <row r="18" spans="1:8" s="19" customFormat="1" ht="11.25" x14ac:dyDescent="0.2">
      <c r="A18" s="19" t="s">
        <v>277</v>
      </c>
    </row>
    <row r="19" spans="1:8" s="19" customFormat="1" ht="11.25" x14ac:dyDescent="0.2">
      <c r="A19" s="19" t="s">
        <v>241</v>
      </c>
    </row>
    <row r="21" spans="1:8" x14ac:dyDescent="0.25">
      <c r="A21" s="43" t="s">
        <v>8</v>
      </c>
      <c r="H21" s="101"/>
    </row>
    <row r="25" spans="1:8" x14ac:dyDescent="0.25">
      <c r="F25" s="125"/>
    </row>
    <row r="26" spans="1:8" x14ac:dyDescent="0.25">
      <c r="F26" s="125"/>
    </row>
    <row r="27" spans="1:8" x14ac:dyDescent="0.25">
      <c r="F27" s="125"/>
    </row>
    <row r="28" spans="1:8" x14ac:dyDescent="0.25">
      <c r="F28" s="125"/>
    </row>
    <row r="29" spans="1:8" x14ac:dyDescent="0.25">
      <c r="F29" s="125"/>
    </row>
    <row r="30" spans="1:8" x14ac:dyDescent="0.25">
      <c r="F30" s="125"/>
    </row>
    <row r="31" spans="1:8" x14ac:dyDescent="0.25">
      <c r="F31" s="125"/>
    </row>
    <row r="32" spans="1:8" x14ac:dyDescent="0.25">
      <c r="F32" s="125"/>
    </row>
    <row r="33" spans="6:6" x14ac:dyDescent="0.25">
      <c r="F33"/>
    </row>
    <row r="34" spans="6:6" x14ac:dyDescent="0.25">
      <c r="F34" s="125"/>
    </row>
  </sheetData>
  <hyperlinks>
    <hyperlink ref="A21" location="Index!A1" display="Back to index" xr:uid="{4FFB9627-C0E0-4260-835E-2680854F16F5}"/>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52E8-65B0-4569-AF24-AE4BCA8FE684}">
  <dimension ref="A1:M33"/>
  <sheetViews>
    <sheetView showGridLines="0" workbookViewId="0">
      <selection activeCell="C25" sqref="C25"/>
    </sheetView>
  </sheetViews>
  <sheetFormatPr defaultColWidth="8.5703125" defaultRowHeight="15" x14ac:dyDescent="0.25"/>
  <cols>
    <col min="1" max="1" width="22.140625" style="10" customWidth="1"/>
    <col min="2" max="8" width="10.7109375" style="10" customWidth="1"/>
    <col min="9" max="16384" width="8.5703125" style="10"/>
  </cols>
  <sheetData>
    <row r="1" spans="1:9" x14ac:dyDescent="0.25">
      <c r="A1" s="121" t="s">
        <v>278</v>
      </c>
    </row>
    <row r="3" spans="1:9" ht="45" x14ac:dyDescent="0.25">
      <c r="A3" s="466"/>
      <c r="B3" s="111">
        <v>2014</v>
      </c>
      <c r="C3" s="111">
        <v>2015</v>
      </c>
      <c r="D3" s="111">
        <v>2016</v>
      </c>
      <c r="E3" s="111">
        <v>2017</v>
      </c>
      <c r="F3" s="111">
        <v>2018</v>
      </c>
      <c r="G3" s="111" t="s">
        <v>17</v>
      </c>
      <c r="H3" s="455" t="s">
        <v>66</v>
      </c>
    </row>
    <row r="4" spans="1:9" x14ac:dyDescent="0.25">
      <c r="A4" s="44" t="s">
        <v>13</v>
      </c>
      <c r="B4" s="151">
        <v>0.68600000000000005</v>
      </c>
      <c r="C4" s="151">
        <v>0.68799999999999994</v>
      </c>
      <c r="D4" s="151">
        <v>0.66600000000000004</v>
      </c>
      <c r="E4" s="59">
        <v>0.66100000000000003</v>
      </c>
      <c r="F4" s="59">
        <v>0.66600000000000004</v>
      </c>
      <c r="G4" s="10">
        <v>0.5</v>
      </c>
      <c r="H4" s="463" t="s">
        <v>279</v>
      </c>
      <c r="I4" s="137"/>
    </row>
    <row r="5" spans="1:9" x14ac:dyDescent="0.25">
      <c r="A5" s="146" t="s">
        <v>14</v>
      </c>
      <c r="B5" s="147">
        <v>0.65700000000000003</v>
      </c>
      <c r="C5" s="147">
        <v>0.67200000000000004</v>
      </c>
      <c r="D5" s="147">
        <v>0.65</v>
      </c>
      <c r="E5" s="148">
        <v>0.63400000000000001</v>
      </c>
      <c r="F5" s="148">
        <v>0.64500000000000002</v>
      </c>
      <c r="G5" s="144">
        <v>1.1000000000000001</v>
      </c>
      <c r="H5" s="149" t="s">
        <v>276</v>
      </c>
      <c r="I5" s="137"/>
    </row>
    <row r="6" spans="1:9" x14ac:dyDescent="0.25">
      <c r="A6" s="150" t="s">
        <v>18</v>
      </c>
      <c r="B6" s="151">
        <v>0.68300000000000005</v>
      </c>
      <c r="C6" s="151">
        <v>0.68600000000000005</v>
      </c>
      <c r="D6" s="151">
        <v>0.65500000000000003</v>
      </c>
      <c r="E6" s="58">
        <v>0.64400000000000002</v>
      </c>
      <c r="F6" s="58">
        <v>0.64600000000000002</v>
      </c>
      <c r="G6" s="10">
        <v>0.2</v>
      </c>
      <c r="H6" s="152" t="s">
        <v>280</v>
      </c>
      <c r="I6" s="137"/>
    </row>
    <row r="7" spans="1:9" ht="30" x14ac:dyDescent="0.25">
      <c r="A7" s="146" t="s">
        <v>19</v>
      </c>
      <c r="B7" s="147">
        <v>0.64900000000000002</v>
      </c>
      <c r="C7" s="147">
        <v>0.65300000000000002</v>
      </c>
      <c r="D7" s="147">
        <v>0.63500000000000001</v>
      </c>
      <c r="E7" s="148">
        <v>0.63200000000000001</v>
      </c>
      <c r="F7" s="148">
        <v>0.63500000000000001</v>
      </c>
      <c r="G7" s="153">
        <v>0.29999999999999716</v>
      </c>
      <c r="H7" s="149" t="s">
        <v>281</v>
      </c>
      <c r="I7" s="137"/>
    </row>
    <row r="8" spans="1:9" x14ac:dyDescent="0.25">
      <c r="A8" s="150" t="s">
        <v>21</v>
      </c>
      <c r="B8" s="151">
        <v>0.66700000000000004</v>
      </c>
      <c r="C8" s="151">
        <v>0.66900000000000004</v>
      </c>
      <c r="D8" s="151">
        <v>0.64</v>
      </c>
      <c r="E8" s="58">
        <v>0.63600000000000001</v>
      </c>
      <c r="F8" s="101">
        <v>0.63100000000000001</v>
      </c>
      <c r="G8" s="454" t="s">
        <v>271</v>
      </c>
      <c r="H8" s="152" t="s">
        <v>282</v>
      </c>
      <c r="I8" s="137"/>
    </row>
    <row r="9" spans="1:9" x14ac:dyDescent="0.25">
      <c r="A9" s="146" t="s">
        <v>20</v>
      </c>
      <c r="B9" s="147">
        <v>0.65700000000000003</v>
      </c>
      <c r="C9" s="147">
        <v>0.65600000000000003</v>
      </c>
      <c r="D9" s="147">
        <v>0.63600000000000001</v>
      </c>
      <c r="E9" s="148">
        <v>0.64100000000000001</v>
      </c>
      <c r="F9" s="148">
        <v>0.65100000000000002</v>
      </c>
      <c r="G9" s="144">
        <v>1</v>
      </c>
      <c r="H9" s="144" t="s">
        <v>283</v>
      </c>
      <c r="I9" s="137"/>
    </row>
    <row r="10" spans="1:9" x14ac:dyDescent="0.25">
      <c r="A10" s="150" t="s">
        <v>67</v>
      </c>
      <c r="B10" s="151">
        <v>0.68799999999999994</v>
      </c>
      <c r="C10" s="151">
        <v>0.69</v>
      </c>
      <c r="D10" s="151">
        <v>0.66500000000000004</v>
      </c>
      <c r="E10" s="58">
        <v>0.66500000000000004</v>
      </c>
      <c r="F10" s="58">
        <v>0.67200000000000004</v>
      </c>
      <c r="G10" s="10">
        <v>0.7</v>
      </c>
      <c r="H10" s="152" t="s">
        <v>284</v>
      </c>
      <c r="I10" s="137"/>
    </row>
    <row r="11" spans="1:9" x14ac:dyDescent="0.25">
      <c r="A11" s="146" t="s">
        <v>68</v>
      </c>
      <c r="B11" s="147">
        <v>0.69</v>
      </c>
      <c r="C11" s="147">
        <v>0.69099999999999995</v>
      </c>
      <c r="D11" s="147">
        <v>0.66900000000000004</v>
      </c>
      <c r="E11" s="148">
        <v>0.66600000000000004</v>
      </c>
      <c r="F11" s="148">
        <v>0.67800000000000005</v>
      </c>
      <c r="G11" s="144">
        <v>1.2</v>
      </c>
      <c r="H11" s="149" t="s">
        <v>276</v>
      </c>
      <c r="I11" s="137"/>
    </row>
    <row r="12" spans="1:9" x14ac:dyDescent="0.25">
      <c r="A12" s="150" t="s">
        <v>23</v>
      </c>
      <c r="B12" s="151">
        <v>0.70899999999999996</v>
      </c>
      <c r="C12" s="151">
        <v>0.70899999999999996</v>
      </c>
      <c r="D12" s="151">
        <v>0.69399999999999995</v>
      </c>
      <c r="E12" s="58">
        <v>0.68700000000000006</v>
      </c>
      <c r="F12" s="58">
        <v>0.69599999999999995</v>
      </c>
      <c r="G12" s="10">
        <v>0.9</v>
      </c>
      <c r="H12" s="152" t="s">
        <v>285</v>
      </c>
      <c r="I12" s="137"/>
    </row>
    <row r="13" spans="1:9" x14ac:dyDescent="0.25">
      <c r="A13" s="146" t="s">
        <v>22</v>
      </c>
      <c r="B13" s="147">
        <v>0.71699999999999997</v>
      </c>
      <c r="C13" s="147">
        <v>0.72</v>
      </c>
      <c r="D13" s="147">
        <v>0.70099999999999996</v>
      </c>
      <c r="E13" s="148">
        <v>0.69899999999999995</v>
      </c>
      <c r="F13" s="148">
        <v>0.70299999999999996</v>
      </c>
      <c r="G13" s="144">
        <v>0.4</v>
      </c>
      <c r="H13" s="149" t="s">
        <v>281</v>
      </c>
      <c r="I13" s="137"/>
    </row>
    <row r="14" spans="1:9" x14ac:dyDescent="0.25">
      <c r="A14" s="464" t="s">
        <v>16</v>
      </c>
      <c r="B14" s="151">
        <v>0.66600000000000004</v>
      </c>
      <c r="C14" s="151">
        <v>0.66600000000000004</v>
      </c>
      <c r="D14" s="151">
        <v>0.66600000000000004</v>
      </c>
      <c r="E14" s="58">
        <v>0.628</v>
      </c>
      <c r="F14" s="58">
        <v>0.61599999999999999</v>
      </c>
      <c r="G14" s="454" t="s">
        <v>276</v>
      </c>
      <c r="H14" s="495" t="s">
        <v>286</v>
      </c>
      <c r="I14" s="137"/>
    </row>
    <row r="15" spans="1:9" x14ac:dyDescent="0.25">
      <c r="A15" s="465" t="s">
        <v>15</v>
      </c>
      <c r="B15" s="147">
        <v>0.78</v>
      </c>
      <c r="C15" s="147">
        <v>0.78700000000000003</v>
      </c>
      <c r="D15" s="147">
        <v>0.79100000000000004</v>
      </c>
      <c r="E15" s="147">
        <v>0.79500000000000004</v>
      </c>
      <c r="F15" s="148">
        <v>0.81100000000000005</v>
      </c>
      <c r="G15" s="144">
        <v>1.6</v>
      </c>
      <c r="H15" s="144">
        <v>3.1</v>
      </c>
      <c r="I15" s="137"/>
    </row>
    <row r="16" spans="1:9" x14ac:dyDescent="0.25">
      <c r="A16" s="154" t="s">
        <v>69</v>
      </c>
      <c r="B16" s="49">
        <v>0.68799999999999994</v>
      </c>
      <c r="C16" s="49">
        <v>0.69</v>
      </c>
      <c r="D16" s="49">
        <v>0.66900000000000004</v>
      </c>
      <c r="E16" s="155">
        <v>0.66300000000000003</v>
      </c>
      <c r="F16" s="155">
        <v>0.66900000000000004</v>
      </c>
      <c r="G16" s="21">
        <v>0.6</v>
      </c>
      <c r="H16" s="143" t="s">
        <v>287</v>
      </c>
      <c r="I16" s="137"/>
    </row>
    <row r="18" spans="1:13" s="19" customFormat="1" ht="11.25" x14ac:dyDescent="0.2">
      <c r="A18" s="35" t="s">
        <v>70</v>
      </c>
    </row>
    <row r="20" spans="1:13" x14ac:dyDescent="0.25">
      <c r="A20" s="43" t="s">
        <v>8</v>
      </c>
    </row>
    <row r="21" spans="1:13" x14ac:dyDescent="0.25">
      <c r="J21" s="157"/>
      <c r="M21" s="28"/>
    </row>
    <row r="22" spans="1:13" x14ac:dyDescent="0.25">
      <c r="J22" s="157"/>
      <c r="M22" s="28"/>
    </row>
    <row r="23" spans="1:13" x14ac:dyDescent="0.25">
      <c r="J23" s="157"/>
      <c r="M23" s="28"/>
    </row>
    <row r="24" spans="1:13" x14ac:dyDescent="0.25">
      <c r="J24" s="157"/>
      <c r="M24" s="28"/>
    </row>
    <row r="25" spans="1:13" x14ac:dyDescent="0.25">
      <c r="J25" s="157"/>
      <c r="M25" s="28"/>
    </row>
    <row r="26" spans="1:13" x14ac:dyDescent="0.25">
      <c r="J26" s="157"/>
      <c r="M26" s="28"/>
    </row>
    <row r="27" spans="1:13" x14ac:dyDescent="0.25">
      <c r="J27" s="157"/>
      <c r="M27" s="28"/>
    </row>
    <row r="28" spans="1:13" x14ac:dyDescent="0.25">
      <c r="J28" s="157"/>
      <c r="M28" s="28"/>
    </row>
    <row r="29" spans="1:13" x14ac:dyDescent="0.25">
      <c r="J29" s="157"/>
      <c r="M29" s="28"/>
    </row>
    <row r="30" spans="1:13" x14ac:dyDescent="0.25">
      <c r="J30" s="157"/>
      <c r="M30" s="28"/>
    </row>
    <row r="31" spans="1:13" x14ac:dyDescent="0.25">
      <c r="J31" s="157"/>
      <c r="M31" s="28"/>
    </row>
    <row r="32" spans="1:13" x14ac:dyDescent="0.25">
      <c r="J32"/>
      <c r="M32" s="158"/>
    </row>
    <row r="33" spans="10:13" x14ac:dyDescent="0.25">
      <c r="J33" s="157"/>
      <c r="M33" s="28"/>
    </row>
  </sheetData>
  <hyperlinks>
    <hyperlink ref="A20" location="Index!A1" display="Back to index" xr:uid="{DE0E73EB-6C22-47EB-B56C-973369FCD02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3E21-09A1-40FC-A96D-19D695AB11DB}">
  <dimension ref="A1:H56"/>
  <sheetViews>
    <sheetView showGridLines="0" workbookViewId="0">
      <selection activeCell="A56" sqref="A56"/>
    </sheetView>
  </sheetViews>
  <sheetFormatPr defaultColWidth="8.85546875" defaultRowHeight="15" x14ac:dyDescent="0.25"/>
  <cols>
    <col min="1" max="1" width="28.7109375" style="56" customWidth="1"/>
    <col min="2" max="2" width="14.85546875" style="56" customWidth="1"/>
    <col min="3" max="6" width="10.7109375" style="56" customWidth="1"/>
    <col min="7" max="7" width="10.7109375" style="159" customWidth="1"/>
    <col min="8" max="16384" width="8.85546875" style="56"/>
  </cols>
  <sheetData>
    <row r="1" spans="1:7" x14ac:dyDescent="0.25">
      <c r="A1" s="51" t="s">
        <v>288</v>
      </c>
    </row>
    <row r="3" spans="1:7" s="160" customFormat="1" ht="30" x14ac:dyDescent="0.25">
      <c r="A3" s="462" t="s">
        <v>43</v>
      </c>
      <c r="B3" s="467"/>
      <c r="C3" s="111">
        <v>2015</v>
      </c>
      <c r="D3" s="111">
        <v>2016</v>
      </c>
      <c r="E3" s="111">
        <v>2017</v>
      </c>
      <c r="F3" s="455">
        <v>2018</v>
      </c>
      <c r="G3" s="455" t="s">
        <v>71</v>
      </c>
    </row>
    <row r="4" spans="1:7" x14ac:dyDescent="0.25">
      <c r="A4" s="34" t="s">
        <v>72</v>
      </c>
      <c r="B4" s="38" t="s">
        <v>62</v>
      </c>
      <c r="C4" s="161">
        <v>5619</v>
      </c>
      <c r="D4" s="161">
        <v>5448</v>
      </c>
      <c r="E4" s="161">
        <v>5477</v>
      </c>
      <c r="F4" s="162">
        <v>4767</v>
      </c>
      <c r="G4" s="163">
        <f>(F4-E4)/E4</f>
        <v>-0.12963301077232062</v>
      </c>
    </row>
    <row r="5" spans="1:7" x14ac:dyDescent="0.25">
      <c r="A5" s="164"/>
      <c r="B5" s="165" t="s">
        <v>73</v>
      </c>
      <c r="C5" s="166">
        <v>0.78400000000000003</v>
      </c>
      <c r="D5" s="166">
        <v>0.78800000000000003</v>
      </c>
      <c r="E5" s="166">
        <v>0.79200000000000004</v>
      </c>
      <c r="F5" s="166">
        <v>0.80050350000000003</v>
      </c>
      <c r="G5" s="166" t="s">
        <v>74</v>
      </c>
    </row>
    <row r="6" spans="1:7" x14ac:dyDescent="0.25">
      <c r="A6" s="34"/>
      <c r="B6" s="38" t="s">
        <v>75</v>
      </c>
      <c r="C6" s="161">
        <v>4404</v>
      </c>
      <c r="D6" s="161">
        <v>4295</v>
      </c>
      <c r="E6" s="161">
        <v>4336</v>
      </c>
      <c r="F6" s="468">
        <v>3816</v>
      </c>
      <c r="G6" s="163">
        <f>(F6-E6)/E6</f>
        <v>-0.11992619926199262</v>
      </c>
    </row>
    <row r="7" spans="1:7" x14ac:dyDescent="0.25">
      <c r="A7" s="164" t="s">
        <v>44</v>
      </c>
      <c r="B7" s="165" t="s">
        <v>62</v>
      </c>
      <c r="C7" s="167">
        <v>21635</v>
      </c>
      <c r="D7" s="167">
        <v>21211</v>
      </c>
      <c r="E7" s="167">
        <v>21417</v>
      </c>
      <c r="F7" s="167">
        <v>20928</v>
      </c>
      <c r="G7" s="166">
        <f>(F7-E7)/E7</f>
        <v>-2.283232945790727E-2</v>
      </c>
    </row>
    <row r="8" spans="1:7" x14ac:dyDescent="0.25">
      <c r="A8" s="34"/>
      <c r="B8" s="38" t="s">
        <v>73</v>
      </c>
      <c r="C8" s="469">
        <v>0.70699999999999996</v>
      </c>
      <c r="D8" s="469">
        <v>0.73299999999999998</v>
      </c>
      <c r="E8" s="469">
        <v>0.7133119</v>
      </c>
      <c r="F8" s="470">
        <v>0.72883220000000004</v>
      </c>
      <c r="G8" s="163" t="s">
        <v>76</v>
      </c>
    </row>
    <row r="9" spans="1:7" x14ac:dyDescent="0.25">
      <c r="A9" s="164"/>
      <c r="B9" s="165" t="s">
        <v>75</v>
      </c>
      <c r="C9" s="167">
        <v>15298</v>
      </c>
      <c r="D9" s="167">
        <v>15548</v>
      </c>
      <c r="E9" s="167">
        <v>15277</v>
      </c>
      <c r="F9" s="167">
        <v>15253</v>
      </c>
      <c r="G9" s="166">
        <f>(F9-E9)/E9</f>
        <v>-1.5709890685343981E-3</v>
      </c>
    </row>
    <row r="10" spans="1:7" x14ac:dyDescent="0.25">
      <c r="A10" s="34" t="s">
        <v>45</v>
      </c>
      <c r="B10" s="38" t="s">
        <v>62</v>
      </c>
      <c r="C10" s="161">
        <v>16659</v>
      </c>
      <c r="D10" s="161">
        <v>17046</v>
      </c>
      <c r="E10" s="161">
        <v>16399</v>
      </c>
      <c r="F10" s="161">
        <v>15930</v>
      </c>
      <c r="G10" s="163">
        <f>(F10-E10)/E10</f>
        <v>-2.859930483566071E-2</v>
      </c>
    </row>
    <row r="11" spans="1:7" x14ac:dyDescent="0.25">
      <c r="A11" s="164"/>
      <c r="B11" s="165" t="s">
        <v>73</v>
      </c>
      <c r="C11" s="166">
        <v>0.72499999999999998</v>
      </c>
      <c r="D11" s="166">
        <v>0.76100000000000001</v>
      </c>
      <c r="E11" s="166">
        <v>0.76400999999999997</v>
      </c>
      <c r="F11" s="166">
        <v>0.77187700000000004</v>
      </c>
      <c r="G11" s="166" t="s">
        <v>77</v>
      </c>
    </row>
    <row r="12" spans="1:7" x14ac:dyDescent="0.25">
      <c r="A12" s="34"/>
      <c r="B12" s="38" t="s">
        <v>75</v>
      </c>
      <c r="C12" s="161">
        <v>12074</v>
      </c>
      <c r="D12" s="161">
        <v>12971</v>
      </c>
      <c r="E12" s="161">
        <v>12529</v>
      </c>
      <c r="F12" s="468">
        <v>12296</v>
      </c>
      <c r="G12" s="163">
        <f>(F12-E12)/E12</f>
        <v>-1.8596855295713945E-2</v>
      </c>
    </row>
    <row r="13" spans="1:7" x14ac:dyDescent="0.25">
      <c r="A13" s="164" t="s">
        <v>78</v>
      </c>
      <c r="B13" s="165" t="s">
        <v>62</v>
      </c>
      <c r="C13" s="167">
        <v>7663</v>
      </c>
      <c r="D13" s="167">
        <v>7927</v>
      </c>
      <c r="E13" s="167">
        <v>7442</v>
      </c>
      <c r="F13" s="167">
        <v>6442</v>
      </c>
      <c r="G13" s="166">
        <f>(F13-E13)/E13</f>
        <v>-0.13437248051599032</v>
      </c>
    </row>
    <row r="14" spans="1:7" x14ac:dyDescent="0.25">
      <c r="A14" s="34"/>
      <c r="B14" s="38" t="s">
        <v>73</v>
      </c>
      <c r="C14" s="469">
        <v>0.83499999999999996</v>
      </c>
      <c r="D14" s="469">
        <v>0.82399999999999995</v>
      </c>
      <c r="E14" s="469">
        <v>0.82074709999999995</v>
      </c>
      <c r="F14" s="470">
        <v>0.74728349999999999</v>
      </c>
      <c r="G14" s="168" t="s">
        <v>79</v>
      </c>
    </row>
    <row r="15" spans="1:7" x14ac:dyDescent="0.25">
      <c r="A15" s="164"/>
      <c r="B15" s="165" t="s">
        <v>75</v>
      </c>
      <c r="C15" s="167">
        <v>6399</v>
      </c>
      <c r="D15" s="167">
        <v>6533</v>
      </c>
      <c r="E15" s="167">
        <v>6108</v>
      </c>
      <c r="F15" s="167">
        <v>4814</v>
      </c>
      <c r="G15" s="166">
        <f>(F15-E15)/E15</f>
        <v>-0.21185330713817943</v>
      </c>
    </row>
    <row r="16" spans="1:7" x14ac:dyDescent="0.25">
      <c r="A16" s="34" t="s">
        <v>80</v>
      </c>
      <c r="B16" s="38" t="s">
        <v>62</v>
      </c>
      <c r="C16" s="161">
        <v>5169</v>
      </c>
      <c r="D16" s="161">
        <v>4903</v>
      </c>
      <c r="E16" s="161">
        <v>4980</v>
      </c>
      <c r="F16" s="161">
        <v>4599</v>
      </c>
      <c r="G16" s="163">
        <f>(F16-E16)/E16</f>
        <v>-7.6506024096385544E-2</v>
      </c>
    </row>
    <row r="17" spans="1:8" x14ac:dyDescent="0.25">
      <c r="A17" s="164"/>
      <c r="B17" s="165" t="s">
        <v>73</v>
      </c>
      <c r="C17" s="166">
        <v>0.85599999999999998</v>
      </c>
      <c r="D17" s="166">
        <v>0.83599999999999997</v>
      </c>
      <c r="E17" s="166">
        <v>0.83815260000000003</v>
      </c>
      <c r="F17" s="166">
        <v>0.56599259999999996</v>
      </c>
      <c r="G17" s="166" t="s">
        <v>81</v>
      </c>
    </row>
    <row r="18" spans="1:8" x14ac:dyDescent="0.25">
      <c r="A18" s="34"/>
      <c r="B18" s="38" t="s">
        <v>75</v>
      </c>
      <c r="C18" s="161">
        <v>4427</v>
      </c>
      <c r="D18" s="161">
        <v>4099</v>
      </c>
      <c r="E18" s="161">
        <v>4174</v>
      </c>
      <c r="F18" s="468">
        <v>2603</v>
      </c>
      <c r="G18" s="163">
        <f>(F18-E18)/E18</f>
        <v>-0.37637757546717776</v>
      </c>
    </row>
    <row r="19" spans="1:8" x14ac:dyDescent="0.25">
      <c r="A19" s="164" t="s">
        <v>82</v>
      </c>
      <c r="B19" s="165" t="s">
        <v>62</v>
      </c>
      <c r="C19" s="167">
        <v>1808</v>
      </c>
      <c r="D19" s="167">
        <v>1831</v>
      </c>
      <c r="E19" s="167">
        <v>1744</v>
      </c>
      <c r="F19" s="167">
        <v>1808</v>
      </c>
      <c r="G19" s="166">
        <f>(F19-E19)/E19</f>
        <v>3.669724770642202E-2</v>
      </c>
    </row>
    <row r="20" spans="1:8" x14ac:dyDescent="0.25">
      <c r="A20" s="34"/>
      <c r="B20" s="38" t="s">
        <v>73</v>
      </c>
      <c r="C20" s="469">
        <v>0.86</v>
      </c>
      <c r="D20" s="469">
        <v>0.80800000000000005</v>
      </c>
      <c r="E20" s="469">
        <v>0.79357800000000001</v>
      </c>
      <c r="F20" s="470">
        <v>0.77820800000000001</v>
      </c>
      <c r="G20" s="168" t="s">
        <v>83</v>
      </c>
      <c r="H20" s="169"/>
    </row>
    <row r="21" spans="1:8" x14ac:dyDescent="0.25">
      <c r="A21" s="164"/>
      <c r="B21" s="165" t="s">
        <v>75</v>
      </c>
      <c r="C21" s="167">
        <v>1555</v>
      </c>
      <c r="D21" s="167">
        <v>1480</v>
      </c>
      <c r="E21" s="167">
        <v>1384</v>
      </c>
      <c r="F21" s="167">
        <v>1407</v>
      </c>
      <c r="G21" s="166">
        <f>(F21-E21)/E21</f>
        <v>1.6618497109826588E-2</v>
      </c>
    </row>
    <row r="22" spans="1:8" x14ac:dyDescent="0.25">
      <c r="A22" s="34" t="s">
        <v>84</v>
      </c>
      <c r="B22" s="38" t="s">
        <v>62</v>
      </c>
      <c r="C22" s="161">
        <v>475</v>
      </c>
      <c r="D22" s="161">
        <v>571</v>
      </c>
      <c r="E22" s="161">
        <v>549</v>
      </c>
      <c r="F22" s="161">
        <v>444</v>
      </c>
      <c r="G22" s="163">
        <f>(F22-E22)/E22</f>
        <v>-0.19125683060109289</v>
      </c>
    </row>
    <row r="23" spans="1:8" x14ac:dyDescent="0.25">
      <c r="A23" s="164"/>
      <c r="B23" s="165" t="s">
        <v>73</v>
      </c>
      <c r="C23" s="166">
        <v>0.98299999999999998</v>
      </c>
      <c r="D23" s="166">
        <v>0.92300000000000004</v>
      </c>
      <c r="E23" s="166">
        <v>0.9253188</v>
      </c>
      <c r="F23" s="166">
        <v>0.64189189999999996</v>
      </c>
      <c r="G23" s="166" t="s">
        <v>85</v>
      </c>
      <c r="H23" s="169"/>
    </row>
    <row r="24" spans="1:8" x14ac:dyDescent="0.25">
      <c r="A24" s="34"/>
      <c r="B24" s="38" t="s">
        <v>75</v>
      </c>
      <c r="C24" s="161">
        <v>467</v>
      </c>
      <c r="D24" s="161">
        <v>527</v>
      </c>
      <c r="E24" s="161">
        <v>508</v>
      </c>
      <c r="F24" s="468">
        <v>285</v>
      </c>
      <c r="G24" s="163">
        <f>(F24-E24)/E24</f>
        <v>-0.4389763779527559</v>
      </c>
    </row>
    <row r="25" spans="1:8" x14ac:dyDescent="0.25">
      <c r="A25" s="164" t="s">
        <v>86</v>
      </c>
      <c r="B25" s="165" t="s">
        <v>62</v>
      </c>
      <c r="C25" s="167">
        <v>1963</v>
      </c>
      <c r="D25" s="167">
        <v>1904</v>
      </c>
      <c r="E25" s="167">
        <v>1786</v>
      </c>
      <c r="F25" s="167">
        <v>1474</v>
      </c>
      <c r="G25" s="166">
        <f>(F25-E25)/E25</f>
        <v>-0.17469204927211646</v>
      </c>
    </row>
    <row r="26" spans="1:8" x14ac:dyDescent="0.25">
      <c r="A26" s="34"/>
      <c r="B26" s="38" t="s">
        <v>73</v>
      </c>
      <c r="C26" s="469">
        <v>0.77100000000000002</v>
      </c>
      <c r="D26" s="469">
        <v>0.82499999999999996</v>
      </c>
      <c r="E26" s="469">
        <v>0.71780520000000003</v>
      </c>
      <c r="F26" s="470">
        <v>0.66214379999999995</v>
      </c>
      <c r="G26" s="168" t="s">
        <v>87</v>
      </c>
      <c r="H26" s="169"/>
    </row>
    <row r="27" spans="1:8" x14ac:dyDescent="0.25">
      <c r="A27" s="164"/>
      <c r="B27" s="165" t="s">
        <v>75</v>
      </c>
      <c r="C27" s="167">
        <v>1513</v>
      </c>
      <c r="D27" s="167">
        <v>1570</v>
      </c>
      <c r="E27" s="167">
        <v>1282</v>
      </c>
      <c r="F27" s="167">
        <v>976</v>
      </c>
      <c r="G27" s="166">
        <f>(F27-E27)/E27</f>
        <v>-0.23868954758190328</v>
      </c>
    </row>
    <row r="28" spans="1:8" x14ac:dyDescent="0.25">
      <c r="A28" s="34" t="s">
        <v>88</v>
      </c>
      <c r="B28" s="38" t="s">
        <v>62</v>
      </c>
      <c r="C28" s="161">
        <v>2739</v>
      </c>
      <c r="D28" s="161">
        <v>2796</v>
      </c>
      <c r="E28" s="161">
        <v>2599</v>
      </c>
      <c r="F28" s="161" t="s">
        <v>24</v>
      </c>
      <c r="G28" s="161" t="s">
        <v>24</v>
      </c>
    </row>
    <row r="29" spans="1:8" x14ac:dyDescent="0.25">
      <c r="A29" s="164"/>
      <c r="B29" s="165" t="s">
        <v>73</v>
      </c>
      <c r="C29" s="166">
        <v>0.308</v>
      </c>
      <c r="D29" s="166">
        <v>0.35799999999999998</v>
      </c>
      <c r="E29" s="166">
        <v>0.46479419999999999</v>
      </c>
      <c r="F29" s="166" t="s">
        <v>24</v>
      </c>
      <c r="G29" s="166" t="s">
        <v>24</v>
      </c>
    </row>
    <row r="30" spans="1:8" x14ac:dyDescent="0.25">
      <c r="A30" s="34"/>
      <c r="B30" s="38" t="s">
        <v>75</v>
      </c>
      <c r="C30" s="161">
        <v>844</v>
      </c>
      <c r="D30" s="161">
        <v>1000</v>
      </c>
      <c r="E30" s="161">
        <v>1208</v>
      </c>
      <c r="F30" s="161" t="s">
        <v>24</v>
      </c>
      <c r="G30" s="161" t="s">
        <v>24</v>
      </c>
    </row>
    <row r="31" spans="1:8" x14ac:dyDescent="0.25">
      <c r="A31" s="164" t="s">
        <v>49</v>
      </c>
      <c r="B31" s="165" t="s">
        <v>62</v>
      </c>
      <c r="C31" s="167">
        <v>36475</v>
      </c>
      <c r="D31" s="167">
        <v>41780</v>
      </c>
      <c r="E31" s="167">
        <v>42191</v>
      </c>
      <c r="F31" s="167">
        <v>41590</v>
      </c>
      <c r="G31" s="166">
        <f>(F31-E31)/E31</f>
        <v>-1.4244744139745443E-2</v>
      </c>
    </row>
    <row r="32" spans="1:8" x14ac:dyDescent="0.25">
      <c r="A32" s="34"/>
      <c r="B32" s="38" t="s">
        <v>73</v>
      </c>
      <c r="C32" s="469">
        <v>0.61799999999999999</v>
      </c>
      <c r="D32" s="469">
        <v>0.63200000000000001</v>
      </c>
      <c r="E32" s="469">
        <v>0.63821669999999997</v>
      </c>
      <c r="F32" s="470">
        <v>0.64664580000000005</v>
      </c>
      <c r="G32" s="163" t="s">
        <v>77</v>
      </c>
      <c r="H32" s="169"/>
    </row>
    <row r="33" spans="1:8" x14ac:dyDescent="0.25">
      <c r="A33" s="164"/>
      <c r="B33" s="165" t="s">
        <v>75</v>
      </c>
      <c r="C33" s="471">
        <v>22536</v>
      </c>
      <c r="D33" s="471">
        <v>26412</v>
      </c>
      <c r="E33" s="471">
        <v>26927</v>
      </c>
      <c r="F33" s="471">
        <v>26894</v>
      </c>
      <c r="G33" s="166">
        <f>(F33-E33)/E33</f>
        <v>-1.2255357076540276E-3</v>
      </c>
    </row>
    <row r="34" spans="1:8" x14ac:dyDescent="0.25">
      <c r="A34" s="34" t="s">
        <v>89</v>
      </c>
      <c r="B34" s="38" t="s">
        <v>62</v>
      </c>
      <c r="C34" s="161">
        <v>498</v>
      </c>
      <c r="D34" s="161">
        <v>745</v>
      </c>
      <c r="E34" s="161">
        <v>852</v>
      </c>
      <c r="F34" s="161">
        <v>883</v>
      </c>
      <c r="G34" s="163">
        <f>(F34-E34)/E34</f>
        <v>3.6384976525821594E-2</v>
      </c>
    </row>
    <row r="35" spans="1:8" x14ac:dyDescent="0.25">
      <c r="A35" s="164"/>
      <c r="B35" s="165" t="s">
        <v>73</v>
      </c>
      <c r="C35" s="166">
        <v>0.94</v>
      </c>
      <c r="D35" s="166">
        <v>0.88700000000000001</v>
      </c>
      <c r="E35" s="166">
        <v>0.879108</v>
      </c>
      <c r="F35" s="166">
        <v>0.85164209999999996</v>
      </c>
      <c r="G35" s="170" t="s">
        <v>90</v>
      </c>
      <c r="H35" s="169"/>
    </row>
    <row r="36" spans="1:8" x14ac:dyDescent="0.25">
      <c r="A36" s="34"/>
      <c r="B36" s="38" t="s">
        <v>75</v>
      </c>
      <c r="C36" s="161">
        <v>468</v>
      </c>
      <c r="D36" s="161">
        <v>661</v>
      </c>
      <c r="E36" s="161">
        <v>749</v>
      </c>
      <c r="F36" s="468">
        <v>752</v>
      </c>
      <c r="G36" s="163">
        <f>(F36-E36)/E36</f>
        <v>4.0053404539385851E-3</v>
      </c>
    </row>
    <row r="37" spans="1:8" x14ac:dyDescent="0.25">
      <c r="A37" s="164" t="s">
        <v>50</v>
      </c>
      <c r="B37" s="165" t="s">
        <v>62</v>
      </c>
      <c r="C37" s="167">
        <v>14942</v>
      </c>
      <c r="D37" s="167">
        <v>14888</v>
      </c>
      <c r="E37" s="167">
        <v>14165</v>
      </c>
      <c r="F37" s="167">
        <v>13699</v>
      </c>
      <c r="G37" s="166">
        <f>(F37-E37)/E37</f>
        <v>-3.289798799858807E-2</v>
      </c>
    </row>
    <row r="38" spans="1:8" x14ac:dyDescent="0.25">
      <c r="A38" s="34"/>
      <c r="B38" s="38" t="s">
        <v>73</v>
      </c>
      <c r="C38" s="469">
        <v>0.751</v>
      </c>
      <c r="D38" s="469">
        <v>0.74</v>
      </c>
      <c r="E38" s="469">
        <v>0.7313096</v>
      </c>
      <c r="F38" s="470">
        <v>0.74998180000000003</v>
      </c>
      <c r="G38" s="163" t="s">
        <v>91</v>
      </c>
      <c r="H38" s="169"/>
    </row>
    <row r="39" spans="1:8" x14ac:dyDescent="0.25">
      <c r="A39" s="164"/>
      <c r="B39" s="165" t="s">
        <v>75</v>
      </c>
      <c r="C39" s="471">
        <v>11067</v>
      </c>
      <c r="D39" s="471">
        <v>11016</v>
      </c>
      <c r="E39" s="471">
        <v>10359</v>
      </c>
      <c r="F39" s="471">
        <v>10274</v>
      </c>
      <c r="G39" s="166">
        <f>(F39-E39)/E39</f>
        <v>-8.205425234095955E-3</v>
      </c>
    </row>
    <row r="40" spans="1:8" x14ac:dyDescent="0.25">
      <c r="A40" s="34" t="s">
        <v>92</v>
      </c>
      <c r="B40" s="38" t="s">
        <v>62</v>
      </c>
      <c r="C40" s="161">
        <v>125</v>
      </c>
      <c r="D40" s="161">
        <v>119</v>
      </c>
      <c r="E40" s="161">
        <v>210</v>
      </c>
      <c r="F40" s="161">
        <v>179</v>
      </c>
      <c r="G40" s="163">
        <f>(F40-E40)/E40</f>
        <v>-0.14761904761904762</v>
      </c>
    </row>
    <row r="41" spans="1:8" x14ac:dyDescent="0.25">
      <c r="A41" s="164"/>
      <c r="B41" s="165" t="s">
        <v>73</v>
      </c>
      <c r="C41" s="166">
        <v>0.84</v>
      </c>
      <c r="D41" s="166">
        <v>0.76500000000000001</v>
      </c>
      <c r="E41" s="166">
        <v>0.77619050000000001</v>
      </c>
      <c r="F41" s="166">
        <v>0.70391060000000005</v>
      </c>
      <c r="G41" s="166" t="s">
        <v>93</v>
      </c>
      <c r="H41" s="169"/>
    </row>
    <row r="42" spans="1:8" x14ac:dyDescent="0.25">
      <c r="A42" s="34"/>
      <c r="B42" s="38" t="s">
        <v>75</v>
      </c>
      <c r="C42" s="161">
        <v>105</v>
      </c>
      <c r="D42" s="161">
        <v>91</v>
      </c>
      <c r="E42" s="161">
        <v>163</v>
      </c>
      <c r="F42" s="468">
        <v>126</v>
      </c>
      <c r="G42" s="163">
        <f>(F42-E42)/E42</f>
        <v>-0.22699386503067484</v>
      </c>
    </row>
    <row r="43" spans="1:8" x14ac:dyDescent="0.25">
      <c r="A43" s="164" t="s">
        <v>94</v>
      </c>
      <c r="B43" s="165" t="s">
        <v>62</v>
      </c>
      <c r="C43" s="471">
        <v>934</v>
      </c>
      <c r="D43" s="471">
        <v>1149</v>
      </c>
      <c r="E43" s="471">
        <v>1243</v>
      </c>
      <c r="F43" s="471">
        <v>1259</v>
      </c>
      <c r="G43" s="166">
        <f>(F43-E43)/E43</f>
        <v>1.2872083668543845E-2</v>
      </c>
    </row>
    <row r="44" spans="1:8" x14ac:dyDescent="0.25">
      <c r="A44" s="34"/>
      <c r="B44" s="38" t="s">
        <v>73</v>
      </c>
      <c r="C44" s="469">
        <v>0.93899999999999995</v>
      </c>
      <c r="D44" s="469">
        <v>0.94899999999999995</v>
      </c>
      <c r="E44" s="469">
        <v>0.92035400000000001</v>
      </c>
      <c r="F44" s="470">
        <v>0.81254959999999998</v>
      </c>
      <c r="G44" s="168" t="s">
        <v>95</v>
      </c>
      <c r="H44" s="169"/>
    </row>
    <row r="45" spans="1:8" x14ac:dyDescent="0.25">
      <c r="A45" s="164"/>
      <c r="B45" s="165" t="s">
        <v>75</v>
      </c>
      <c r="C45" s="471">
        <v>877</v>
      </c>
      <c r="D45" s="471">
        <v>1090</v>
      </c>
      <c r="E45" s="471">
        <v>1144</v>
      </c>
      <c r="F45" s="471">
        <v>1023</v>
      </c>
      <c r="G45" s="166">
        <f>(F45-E45)/E45</f>
        <v>-0.10576923076923077</v>
      </c>
    </row>
    <row r="46" spans="1:8" x14ac:dyDescent="0.25">
      <c r="A46" s="34" t="s">
        <v>96</v>
      </c>
      <c r="B46" s="38" t="s">
        <v>62</v>
      </c>
      <c r="C46" s="161">
        <v>4279</v>
      </c>
      <c r="D46" s="161">
        <v>4366</v>
      </c>
      <c r="E46" s="161">
        <v>4560</v>
      </c>
      <c r="F46" s="161">
        <v>4748</v>
      </c>
      <c r="G46" s="163">
        <f>(F46-E46)/E46</f>
        <v>4.12280701754386E-2</v>
      </c>
    </row>
    <row r="47" spans="1:8" x14ac:dyDescent="0.25">
      <c r="A47" s="164"/>
      <c r="B47" s="165" t="s">
        <v>73</v>
      </c>
      <c r="C47" s="166">
        <v>0.93700000000000006</v>
      </c>
      <c r="D47" s="166">
        <v>0.94299999999999995</v>
      </c>
      <c r="E47" s="166">
        <v>0.92587719999999996</v>
      </c>
      <c r="F47" s="166">
        <v>0.85446500000000003</v>
      </c>
      <c r="G47" s="166" t="s">
        <v>97</v>
      </c>
      <c r="H47" s="169"/>
    </row>
    <row r="48" spans="1:8" x14ac:dyDescent="0.25">
      <c r="A48" s="34"/>
      <c r="B48" s="38" t="s">
        <v>75</v>
      </c>
      <c r="C48" s="161">
        <v>4009</v>
      </c>
      <c r="D48" s="161">
        <v>4117</v>
      </c>
      <c r="E48" s="161">
        <v>4222</v>
      </c>
      <c r="F48" s="468">
        <v>4057</v>
      </c>
      <c r="G48" s="163">
        <f>(F48-E48)/E48</f>
        <v>-3.9081004263382284E-2</v>
      </c>
    </row>
    <row r="49" spans="1:8" x14ac:dyDescent="0.25">
      <c r="A49" s="171" t="s">
        <v>58</v>
      </c>
      <c r="B49" s="172" t="s">
        <v>62</v>
      </c>
      <c r="C49" s="173">
        <v>288016</v>
      </c>
      <c r="D49" s="173">
        <v>295083</v>
      </c>
      <c r="E49" s="174">
        <v>293220</v>
      </c>
      <c r="F49" s="175">
        <v>281785</v>
      </c>
      <c r="G49" s="176">
        <f>(F49-E49)/E49</f>
        <v>-3.8998021963031169E-2</v>
      </c>
    </row>
    <row r="50" spans="1:8" x14ac:dyDescent="0.25">
      <c r="A50" s="37"/>
      <c r="B50" s="48" t="s">
        <v>73</v>
      </c>
      <c r="C50" s="472">
        <v>0.79800000000000004</v>
      </c>
      <c r="D50" s="472">
        <v>0.79400000000000004</v>
      </c>
      <c r="E50" s="472">
        <v>0.79464219999999997</v>
      </c>
      <c r="F50" s="473">
        <v>0.77435279999999995</v>
      </c>
      <c r="G50" s="177" t="s">
        <v>98</v>
      </c>
      <c r="H50" s="178"/>
    </row>
    <row r="51" spans="1:8" x14ac:dyDescent="0.25">
      <c r="A51" s="171"/>
      <c r="B51" s="172" t="s">
        <v>75</v>
      </c>
      <c r="C51" s="474">
        <v>229870</v>
      </c>
      <c r="D51" s="474">
        <v>234160</v>
      </c>
      <c r="E51" s="475">
        <v>233005</v>
      </c>
      <c r="F51" s="476">
        <v>218201</v>
      </c>
      <c r="G51" s="176">
        <f>(F51-E51)/E51</f>
        <v>-6.3535117272161545E-2</v>
      </c>
    </row>
    <row r="53" spans="1:8" s="179" customFormat="1" ht="11.25" x14ac:dyDescent="0.2">
      <c r="A53" s="179" t="s">
        <v>99</v>
      </c>
      <c r="G53" s="180"/>
    </row>
    <row r="54" spans="1:8" x14ac:dyDescent="0.25">
      <c r="A54" s="19" t="s">
        <v>242</v>
      </c>
    </row>
    <row r="56" spans="1:8" x14ac:dyDescent="0.25">
      <c r="A56" s="43" t="s">
        <v>8</v>
      </c>
    </row>
  </sheetData>
  <dataConsolidate/>
  <hyperlinks>
    <hyperlink ref="A56" location="Index!A1" display="Back to index" xr:uid="{80457F94-6E63-47D2-A0DB-6FE1A1A7611C}"/>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Index</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Mollie Bourne</dc:creator>
  <cp:lastModifiedBy>Mollie Bourne</cp:lastModifiedBy>
  <cp:lastPrinted>2019-01-30T11:30:15Z</cp:lastPrinted>
  <dcterms:created xsi:type="dcterms:W3CDTF">2019-01-28T18:03:53Z</dcterms:created>
  <dcterms:modified xsi:type="dcterms:W3CDTF">2019-01-30T16:20:43Z</dcterms:modified>
</cp:coreProperties>
</file>